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JAK UZYWAC ARKUSZA" sheetId="1" r:id="rId1"/>
    <sheet name="arkusz pom FDR (1) PRZYKLAD" sheetId="2" r:id="rId2"/>
    <sheet name="arkusz pom FDR (2) PRZYKLAD" sheetId="3" r:id="rId3"/>
    <sheet name="arkusz pom FDR (3) PRZYKLAD" sheetId="4" r:id="rId4"/>
  </sheets>
  <definedNames>
    <definedName name="_xlnm.Print_Area" localSheetId="2">'arkusz pom FDR (2) PRZYKLAD'!#REF!</definedName>
    <definedName name="_xlnm.Print_Area" localSheetId="3">'arkusz pom FDR (3) PRZYKLAD'!#REF!</definedName>
  </definedNames>
  <calcPr fullCalcOnLoad="1"/>
</workbook>
</file>

<file path=xl/sharedStrings.xml><?xml version="1.0" encoding="utf-8"?>
<sst xmlns="http://schemas.openxmlformats.org/spreadsheetml/2006/main" count="254" uniqueCount="151">
  <si>
    <t>masa</t>
  </si>
  <si>
    <t>masy [g]:</t>
  </si>
  <si>
    <t>obj. H2O</t>
  </si>
  <si>
    <t>sacharozy</t>
  </si>
  <si>
    <t>drożdży</t>
  </si>
  <si>
    <t>pożywki</t>
  </si>
  <si>
    <t>całości*</t>
  </si>
  <si>
    <t>[ml]</t>
  </si>
  <si>
    <t>warunki fermentacji:</t>
  </si>
  <si>
    <t>t [h]:</t>
  </si>
  <si>
    <t>T [°C]:</t>
  </si>
  <si>
    <t>KOLBA 1:</t>
  </si>
  <si>
    <t>KOLBA 2:</t>
  </si>
  <si>
    <t>data:</t>
  </si>
  <si>
    <t>arkusz przygotowali:</t>
  </si>
  <si>
    <t>ĆWICZENIE: 1 - fermentacja alkoholowa, destylacja i rektyfikacja etanolu [ARKUSZ POMIAROWY]</t>
  </si>
  <si>
    <t>data</t>
  </si>
  <si>
    <t>godzina</t>
  </si>
  <si>
    <t>ms</t>
  </si>
  <si>
    <t xml:space="preserve">ubytek </t>
  </si>
  <si>
    <t>masy</t>
  </si>
  <si>
    <t>czas</t>
  </si>
  <si>
    <t xml:space="preserve">stopień </t>
  </si>
  <si>
    <t>przereagowania</t>
  </si>
  <si>
    <t>l.p.</t>
  </si>
  <si>
    <t>[h]</t>
  </si>
  <si>
    <t>mc</t>
  </si>
  <si>
    <t>*całość = kolba + sacharoza + drożdże + pożywka + woda + stearyna + napełniona rurka fermentacyjna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</si>
  <si>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</si>
  <si>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</si>
  <si>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</si>
  <si>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</si>
  <si>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</si>
  <si>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</si>
  <si>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</si>
  <si>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</si>
  <si>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</si>
  <si>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</si>
  <si>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</si>
  <si>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</si>
  <si>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</si>
  <si>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</si>
  <si>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ROZDZIAŁ MIESZANINY WODY I ETANOLU:</t>
  </si>
  <si>
    <t>DESTYLACJA:</t>
  </si>
  <si>
    <t>temp.</t>
  </si>
  <si>
    <t>cieczy</t>
  </si>
  <si>
    <t>pary</t>
  </si>
  <si>
    <t>rys.1. Zmiany masy oraz stopnia przereagowania podczas fermentacji</t>
  </si>
  <si>
    <t>[min]</t>
  </si>
  <si>
    <t>objętość</t>
  </si>
  <si>
    <t>destylatu</t>
  </si>
  <si>
    <t>szybkość</t>
  </si>
  <si>
    <t>destylacji</t>
  </si>
  <si>
    <t>napięcie</t>
  </si>
  <si>
    <t>rektyfikatu</t>
  </si>
  <si>
    <t>rektyfikacji</t>
  </si>
  <si>
    <t>odbierania</t>
  </si>
  <si>
    <t>zawracania</t>
  </si>
  <si>
    <t>powrotu</t>
  </si>
  <si>
    <r>
      <t>G</t>
    </r>
    <r>
      <rPr>
        <sz val="10"/>
        <rFont val="Arial"/>
        <family val="0"/>
      </rPr>
      <t xml:space="preserve"> [krople/min]</t>
    </r>
  </si>
  <si>
    <r>
      <t>D</t>
    </r>
    <r>
      <rPr>
        <sz val="10"/>
        <rFont val="Arial"/>
        <family val="0"/>
      </rPr>
      <t xml:space="preserve"> [krople/min]</t>
    </r>
  </si>
  <si>
    <r>
      <t>O</t>
    </r>
    <r>
      <rPr>
        <sz val="10"/>
        <rFont val="Arial"/>
        <family val="0"/>
      </rPr>
      <t xml:space="preserve"> [krople/min]</t>
    </r>
  </si>
  <si>
    <r>
      <t>V</t>
    </r>
    <r>
      <rPr>
        <sz val="11"/>
        <rFont val="Arial"/>
        <family val="0"/>
      </rPr>
      <t xml:space="preserve"> [ml]</t>
    </r>
  </si>
  <si>
    <r>
      <t>Tp</t>
    </r>
    <r>
      <rPr>
        <sz val="11"/>
        <rFont val="Arial"/>
        <family val="0"/>
      </rPr>
      <t xml:space="preserve"> [°C]</t>
    </r>
  </si>
  <si>
    <r>
      <t>Tc</t>
    </r>
    <r>
      <rPr>
        <sz val="11"/>
        <rFont val="Arial"/>
        <family val="0"/>
      </rPr>
      <t xml:space="preserve"> [°C]</t>
    </r>
  </si>
  <si>
    <r>
      <t>U</t>
    </r>
    <r>
      <rPr>
        <sz val="11"/>
        <rFont val="Arial"/>
        <family val="0"/>
      </rPr>
      <t xml:space="preserve"> [V]</t>
    </r>
  </si>
  <si>
    <t>R</t>
  </si>
  <si>
    <t xml:space="preserve">liczba </t>
  </si>
  <si>
    <r>
      <t>mc</t>
    </r>
    <r>
      <rPr>
        <sz val="11"/>
        <rFont val="Arial"/>
        <family val="0"/>
      </rPr>
      <t xml:space="preserve"> [g]</t>
    </r>
  </si>
  <si>
    <r>
      <t>Δm</t>
    </r>
    <r>
      <rPr>
        <sz val="11"/>
        <rFont val="Arial"/>
        <family val="0"/>
      </rPr>
      <t xml:space="preserve"> [g]</t>
    </r>
  </si>
  <si>
    <r>
      <t>ms</t>
    </r>
    <r>
      <rPr>
        <sz val="11"/>
        <rFont val="Arial"/>
        <family val="0"/>
      </rPr>
      <t xml:space="preserve"> [g]</t>
    </r>
  </si>
  <si>
    <r>
      <t>α</t>
    </r>
    <r>
      <rPr>
        <sz val="11"/>
        <rFont val="Arial"/>
        <family val="0"/>
      </rPr>
      <t xml:space="preserve"> [%]</t>
    </r>
  </si>
  <si>
    <t>rys.2. Zmiany temperatury pary i cieczy podczas destylacji i rektyfikacji w zależności od czasu (A) oraz ilości odebranego produktu (B)</t>
  </si>
  <si>
    <t>A.</t>
  </si>
  <si>
    <t>B.</t>
  </si>
  <si>
    <t>cz I.</t>
  </si>
  <si>
    <t>cz II.</t>
  </si>
  <si>
    <t>PRZYGOTOWANIE SURÓWKI:</t>
  </si>
  <si>
    <t>BADANIE POSTĘPU REAKCJI (FERMENTACJA):</t>
  </si>
  <si>
    <t>cz III.</t>
  </si>
  <si>
    <t>REKTYFIKACJA:</t>
  </si>
  <si>
    <t>cz IV.</t>
  </si>
  <si>
    <t>REKTYFIKAT:</t>
  </si>
  <si>
    <t>DESTYLAT:</t>
  </si>
  <si>
    <t>etap</t>
  </si>
  <si>
    <t>piknometru</t>
  </si>
  <si>
    <t>i wody</t>
  </si>
  <si>
    <t>kolba 1.</t>
  </si>
  <si>
    <t>kolba 2.</t>
  </si>
  <si>
    <t>suma</t>
  </si>
  <si>
    <t>SURÓWKA:</t>
  </si>
  <si>
    <t>i alkoholu</t>
  </si>
  <si>
    <t>gęstość</t>
  </si>
  <si>
    <t>względna</t>
  </si>
  <si>
    <t>[g/100 ml]</t>
  </si>
  <si>
    <t>[% obj.]</t>
  </si>
  <si>
    <t>[g]</t>
  </si>
  <si>
    <r>
      <t>ms</t>
    </r>
    <r>
      <rPr>
        <sz val="11"/>
        <rFont val="Arial"/>
        <family val="2"/>
      </rPr>
      <t xml:space="preserve"> [g]</t>
    </r>
  </si>
  <si>
    <t>d 15/15</t>
  </si>
  <si>
    <t>ilość</t>
  </si>
  <si>
    <t>etanolu</t>
  </si>
  <si>
    <t>wydajność</t>
  </si>
  <si>
    <t>otrzymywania</t>
  </si>
  <si>
    <t>ubytek</t>
  </si>
  <si>
    <r>
      <t>W</t>
    </r>
    <r>
      <rPr>
        <sz val="11"/>
        <rFont val="Arial"/>
        <family val="2"/>
      </rPr>
      <t xml:space="preserve"> [%]</t>
    </r>
  </si>
  <si>
    <t>produktu</t>
  </si>
  <si>
    <t xml:space="preserve">      stężenie alkoholu</t>
  </si>
  <si>
    <r>
      <t>V</t>
    </r>
    <r>
      <rPr>
        <sz val="11"/>
        <rFont val="Arial"/>
        <family val="2"/>
      </rPr>
      <t xml:space="preserve"> [ml]</t>
    </r>
  </si>
  <si>
    <r>
      <t>mE</t>
    </r>
    <r>
      <rPr>
        <sz val="11"/>
        <rFont val="Arial"/>
        <family val="2"/>
      </rPr>
      <t xml:space="preserve"> [g]</t>
    </r>
  </si>
  <si>
    <r>
      <t xml:space="preserve">masa sacharozy (suma </t>
    </r>
    <r>
      <rPr>
        <b/>
        <sz val="11"/>
        <rFont val="Arial"/>
        <family val="2"/>
      </rPr>
      <t>ms</t>
    </r>
    <r>
      <rPr>
        <sz val="11"/>
        <rFont val="Arial"/>
        <family val="2"/>
      </rPr>
      <t xml:space="preserve"> [g]):</t>
    </r>
  </si>
  <si>
    <r>
      <t>maksymalna ilość etanolu (</t>
    </r>
    <r>
      <rPr>
        <b/>
        <sz val="11"/>
        <rFont val="Arial"/>
        <family val="2"/>
      </rPr>
      <t>mEmax</t>
    </r>
    <r>
      <rPr>
        <sz val="11"/>
        <rFont val="Arial"/>
        <family val="2"/>
      </rPr>
      <t xml:space="preserve"> [g]) możliwa do otrzymania z danej masy sacharozy:</t>
    </r>
  </si>
  <si>
    <t>PODSUMOWANIE - WNIOSKI:</t>
  </si>
  <si>
    <t>WYZNACZENIE STĘŻENIA ETANOLU W PRODUKTACH ORAZ WYDAJNOŚCI OTRZYMYWANIA ETANOLU:</t>
  </si>
  <si>
    <t>rys.3. Porównanie wydajności otrzymywania etanolu na etapie surówki, destylatu i rektyfikatu</t>
  </si>
  <si>
    <t>(końcowy)</t>
  </si>
  <si>
    <t>DO OBLICZEŃ:</t>
  </si>
  <si>
    <t>sacharoza</t>
  </si>
  <si>
    <t>CO2</t>
  </si>
  <si>
    <t>etanol</t>
  </si>
  <si>
    <t>mol</t>
  </si>
  <si>
    <t>g/mol</t>
  </si>
  <si>
    <t>C</t>
  </si>
  <si>
    <t>H</t>
  </si>
  <si>
    <t>O</t>
  </si>
  <si>
    <t>mol*4</t>
  </si>
  <si>
    <t>C2H5OH</t>
  </si>
  <si>
    <t>sacharoza =</t>
  </si>
  <si>
    <t>4 CO2 +</t>
  </si>
  <si>
    <t>4 etanol</t>
  </si>
  <si>
    <t>wartość</t>
  </si>
  <si>
    <t>uzyskana</t>
  </si>
  <si>
    <t>DESTYLACJA</t>
  </si>
  <si>
    <t>FERMENTACJA</t>
  </si>
  <si>
    <t>REKTYFIKACJA</t>
  </si>
  <si>
    <t>F</t>
  </si>
  <si>
    <t>D</t>
  </si>
  <si>
    <t>* - wpisać: maleje lub rośnie</t>
  </si>
  <si>
    <t>wydajność etanolu*:</t>
  </si>
  <si>
    <t>stężenie etanolu*:</t>
  </si>
  <si>
    <t>CEL EKSPERYMENTU - OBSERWACJE - KOMENTARZ - WNIOSKI:</t>
  </si>
  <si>
    <t>DRODZY  UŻYTKOWNICY!</t>
  </si>
  <si>
    <t>Przygotowany ARKUSZ jest pomocą do przygotowania sprawozdania z ćwiczenia. Większość obliczeń i wykresów (ALE NIE WSZYSTKIE!) zostało</t>
  </si>
  <si>
    <t>wstępnie opracowanych, należy jednak znać zasadę, według której dana wartość/zależność została otrzymana. Umiejętność samodzielnego opracowania</t>
  </si>
  <si>
    <t>wyników (teoretyczne podstawy funkcjonowania arkusza) zostanie sprawdzona w czasie ZDAWANIA SPRAWOZDANIA.</t>
  </si>
  <si>
    <t>odpowiednimi kolorami oznaczono pola:</t>
  </si>
  <si>
    <t>(biały)</t>
  </si>
  <si>
    <t>w których nie trzeba wprowadzać żadnych zmian</t>
  </si>
  <si>
    <t>(żółty)</t>
  </si>
  <si>
    <t>w których należy wpisać zmierzone bezpośrednio (w odpowiednich jednostkach!) DANE POMIAROWE lub TEKST</t>
  </si>
  <si>
    <t>(zielony)</t>
  </si>
  <si>
    <t>w których należy samodzielnie przeprowadzić OBLICZENIA lub stworzyć SCHEMAT aparatury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</si>
</sst>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;[Red]0.0000"/>
  </numFmts>
  <fonts count="16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8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2" xfId="0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18"/>
          <c:w val="0.90925"/>
          <c:h val="0.91125"/>
        </c:manualLayout>
      </c:layout>
      <c:scatterChart>
        <c:scatterStyle val="smoothMarker"/>
        <c:varyColors val="0"/>
        <c:ser>
          <c:idx val="0"/>
          <c:order val="0"/>
          <c:tx>
            <c:v>ms1 [g]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'arkusz pom FDR (1) PRZYKLAD'!$E$29:$E$39</c:f>
              <c:numCache/>
            </c:numRef>
          </c:xVal>
          <c:yVal>
            <c:numRef>
              <c:f>'arkusz pom FDR (1) PRZYKLAD'!$H$29:$H$39</c:f>
              <c:numCache/>
            </c:numRef>
          </c:yVal>
          <c:smooth val="1"/>
        </c:ser>
        <c:ser>
          <c:idx val="1"/>
          <c:order val="1"/>
          <c:tx>
            <c:v>ms2 [g]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'arkusz pom FDR (1) PRZYKLAD'!$O$29:$O$39</c:f>
              <c:numCache/>
            </c:numRef>
          </c:xVal>
          <c:yVal>
            <c:numRef>
              <c:f>'arkusz pom FDR (1) PRZYKLAD'!$R$29:$R$39</c:f>
              <c:numCache/>
            </c:numRef>
          </c:yVal>
          <c:smooth val="1"/>
        </c:ser>
        <c:ser>
          <c:idx val="2"/>
          <c:order val="2"/>
          <c:tx>
            <c:v>alfa1 [%]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'arkusz pom FDR (1) PRZYKLAD'!$E$29:$E$39</c:f>
              <c:numCache/>
            </c:numRef>
          </c:xVal>
          <c:yVal>
            <c:numRef>
              <c:f>'arkusz pom FDR (1) PRZYKLAD'!$I$29:$I$39</c:f>
              <c:numCache/>
            </c:numRef>
          </c:yVal>
          <c:smooth val="1"/>
        </c:ser>
        <c:ser>
          <c:idx val="3"/>
          <c:order val="3"/>
          <c:tx>
            <c:v>alfa2 [%]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'arkusz pom FDR (1) PRZYKLAD'!$O$29:$O$39</c:f>
              <c:numCache/>
            </c:numRef>
          </c:xVal>
          <c:yVal>
            <c:numRef>
              <c:f>'arkusz pom FDR (1) PRZYKLAD'!$S$29:$S$39</c:f>
              <c:numCache/>
            </c:numRef>
          </c:yVal>
          <c:smooth val="1"/>
        </c:ser>
        <c:axId val="40317350"/>
        <c:axId val="27311831"/>
      </c:scatterChart>
      <c:val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crossBetween val="midCat"/>
        <c:dispUnits/>
        <c:majorUnit val="20"/>
      </c:valAx>
      <c:valAx>
        <c:axId val="27311831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ms [g] lub alfa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17350"/>
        <c:crosses val="autoZero"/>
        <c:crossBetween val="midCat"/>
        <c:dispUnits/>
        <c:majorUnit val="10"/>
      </c:valAx>
    </c:plotArea>
    <c:legend>
      <c:legendPos val="r"/>
      <c:layout>
        <c:manualLayout>
          <c:xMode val="edge"/>
          <c:yMode val="edge"/>
          <c:x val="0.7635"/>
          <c:y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525"/>
          <c:w val="0.917"/>
          <c:h val="0.899"/>
        </c:manualLayout>
      </c:layout>
      <c:scatterChart>
        <c:scatterStyle val="smoothMarker"/>
        <c:varyColors val="0"/>
        <c:ser>
          <c:idx val="0"/>
          <c:order val="0"/>
          <c:tx>
            <c:v>Tc (D)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'arkusz pom FDR (2) PRZYKLAD'!$B$14:$B$41</c:f>
              <c:numCache/>
            </c:numRef>
          </c:xVal>
          <c:yVal>
            <c:numRef>
              <c:f>'arkusz pom FDR (2) PRZYKLAD'!$C$14:$C$41</c:f>
              <c:numCache/>
            </c:numRef>
          </c:yVal>
          <c:smooth val="1"/>
        </c:ser>
        <c:ser>
          <c:idx val="1"/>
          <c:order val="1"/>
          <c:tx>
            <c:v>Tp (D)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'arkusz pom FDR (2) PRZYKLAD'!$B$14:$B$41</c:f>
              <c:numCache/>
            </c:numRef>
          </c:xVal>
          <c:yVal>
            <c:numRef>
              <c:f>'arkusz pom FDR (2) PRZYKLAD'!$D$14:$D$41</c:f>
              <c:numCache/>
            </c:numRef>
          </c:yVal>
          <c:smooth val="1"/>
        </c:ser>
        <c:ser>
          <c:idx val="2"/>
          <c:order val="2"/>
          <c:tx>
            <c:v>Tc (R)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'arkusz pom FDR (2) PRZYKLAD'!$J$14:$J$41</c:f>
              <c:numCache/>
            </c:numRef>
          </c:xVal>
          <c:yVal>
            <c:numRef>
              <c:f>'arkusz pom FDR (2) PRZYKLAD'!$K$14:$K$41</c:f>
              <c:numCache/>
            </c:numRef>
          </c:yVal>
          <c:smooth val="1"/>
        </c:ser>
        <c:ser>
          <c:idx val="3"/>
          <c:order val="3"/>
          <c:tx>
            <c:v>Tp (R)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'arkusz pom FDR (2) PRZYKLAD'!$J$14:$J$41</c:f>
              <c:numCache/>
            </c:numRef>
          </c:xVal>
          <c:yVal>
            <c:numRef>
              <c:f>'arkusz pom FDR (2) PRZYKLAD'!$L$14:$L$41</c:f>
              <c:numCache/>
            </c:numRef>
          </c:yVal>
          <c:smooth val="1"/>
        </c:ser>
        <c:axId val="44479888"/>
        <c:axId val="64774673"/>
      </c:scatterChart>
      <c:valAx>
        <c:axId val="4447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crossBetween val="midCat"/>
        <c:dispUnits/>
      </c:valAx>
      <c:valAx>
        <c:axId val="647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7988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6925"/>
          <c:y val="0.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525"/>
          <c:w val="0.9172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Tc (D)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'arkusz pom FDR (2) PRZYKLAD'!$E$28:$E$41</c:f>
              <c:numCache/>
            </c:numRef>
          </c:xVal>
          <c:yVal>
            <c:numRef>
              <c:f>'arkusz pom FDR (2) PRZYKLAD'!$C$28:$C$41</c:f>
              <c:numCache/>
            </c:numRef>
          </c:yVal>
          <c:smooth val="1"/>
        </c:ser>
        <c:ser>
          <c:idx val="1"/>
          <c:order val="1"/>
          <c:tx>
            <c:v>Tp (D)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'arkusz pom FDR (2) PRZYKLAD'!$E$28:$E$41</c:f>
              <c:numCache/>
            </c:numRef>
          </c:xVal>
          <c:yVal>
            <c:numRef>
              <c:f>'arkusz pom FDR (2) PRZYKLAD'!$D$28:$D$41</c:f>
              <c:numCache/>
            </c:numRef>
          </c:yVal>
          <c:smooth val="1"/>
        </c:ser>
        <c:ser>
          <c:idx val="2"/>
          <c:order val="2"/>
          <c:tx>
            <c:v>Tc (R)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'arkusz pom FDR (2) PRZYKLAD'!$M$28:$M$41</c:f>
              <c:numCache/>
            </c:numRef>
          </c:xVal>
          <c:yVal>
            <c:numRef>
              <c:f>'arkusz pom FDR (2) PRZYKLAD'!$K$28:$K$41</c:f>
              <c:numCache/>
            </c:numRef>
          </c:yVal>
          <c:smooth val="1"/>
        </c:ser>
        <c:ser>
          <c:idx val="3"/>
          <c:order val="3"/>
          <c:tx>
            <c:v>Tp (R)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'arkusz pom FDR (2) PRZYKLAD'!$M$28:$M$41</c:f>
              <c:numCache/>
            </c:numRef>
          </c:xVal>
          <c:yVal>
            <c:numRef>
              <c:f>'arkusz pom FDR (2) PRZYKLAD'!$L$28:$L$41</c:f>
              <c:numCache/>
            </c:numRef>
          </c:yVal>
          <c:smooth val="1"/>
        </c:ser>
        <c:axId val="46101146"/>
        <c:axId val="12257131"/>
      </c:scatterChart>
      <c:valAx>
        <c:axId val="4610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 [ml]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57131"/>
        <c:crosses val="autoZero"/>
        <c:crossBetween val="midCat"/>
        <c:dispUnits/>
      </c:valAx>
      <c:valAx>
        <c:axId val="122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0114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7375"/>
          <c:y val="0.5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surówka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'arkusz pom FDR (3) PRZYKLAD'!$N$17</c:f>
              <c:numCache/>
            </c:numRef>
          </c:val>
        </c:ser>
        <c:ser>
          <c:idx val="1"/>
          <c:order val="1"/>
          <c:tx>
            <c:v>destylat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'arkusz pom FDR (3) PRZYKLAD'!$N$24</c:f>
              <c:numCache/>
            </c:numRef>
          </c:val>
        </c:ser>
        <c:ser>
          <c:idx val="2"/>
          <c:order val="2"/>
          <c:tx>
            <c:v>rektyfikat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'arkusz pom FDR (3) PRZYKLAD'!$N$25</c:f>
              <c:numCache/>
            </c:numRef>
          </c:val>
        </c:ser>
        <c:overlap val="-80"/>
        <c:gapWidth val="160"/>
        <c:axId val="43205316"/>
        <c:axId val="53303525"/>
      </c:barChart>
      <c:catAx>
        <c:axId val="43205316"/>
        <c:scaling>
          <c:orientation val="minMax"/>
        </c:scaling>
        <c:axPos val="b"/>
        <c:delete val="1"/>
        <c:majorTickMark val="out"/>
        <c:minorTickMark val="none"/>
        <c:tickLblPos val="nextTo"/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wydajność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190500</xdr:colOff>
      <xdr:row>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4552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45</xdr:row>
      <xdr:rowOff>114300</xdr:rowOff>
    </xdr:from>
    <xdr:to>
      <xdr:col>13</xdr:col>
      <xdr:colOff>361950</xdr:colOff>
      <xdr:row>75</xdr:row>
      <xdr:rowOff>28575</xdr:rowOff>
    </xdr:to>
    <xdr:graphicFrame>
      <xdr:nvGraphicFramePr>
        <xdr:cNvPr id="1" name="Chart 3"/>
        <xdr:cNvGraphicFramePr/>
      </xdr:nvGraphicFramePr>
      <xdr:xfrm>
        <a:off x="600075" y="8353425"/>
        <a:ext cx="6734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19050</xdr:colOff>
      <xdr:row>79</xdr:row>
      <xdr:rowOff>19050</xdr:rowOff>
    </xdr:from>
    <xdr:ext cx="10925175" cy="3752850"/>
    <xdr:sp>
      <xdr:nvSpPr>
        <xdr:cNvPr id="2" name="TextBox 4"/>
        <xdr:cNvSpPr txBox="1">
          <a:spLocks noChangeArrowheads="1"/>
        </xdr:cNvSpPr>
      </xdr:nvSpPr>
      <xdr:spPr>
        <a:xfrm>
          <a:off x="285750" y="14420850"/>
          <a:ext cx="10925175" cy="375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66675</xdr:colOff>
      <xdr:row>45</xdr:row>
      <xdr:rowOff>19050</xdr:rowOff>
    </xdr:from>
    <xdr:to>
      <xdr:col>19</xdr:col>
      <xdr:colOff>209550</xdr:colOff>
      <xdr:row>56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8258175"/>
          <a:ext cx="33623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180975</xdr:rowOff>
    </xdr:from>
    <xdr:to>
      <xdr:col>7</xdr:col>
      <xdr:colOff>200025</xdr:colOff>
      <xdr:row>5</xdr:row>
      <xdr:rowOff>161925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80975"/>
          <a:ext cx="3790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57</xdr:row>
      <xdr:rowOff>57150</xdr:rowOff>
    </xdr:from>
    <xdr:to>
      <xdr:col>9</xdr:col>
      <xdr:colOff>323850</xdr:colOff>
      <xdr:row>78</xdr:row>
      <xdr:rowOff>76200</xdr:rowOff>
    </xdr:to>
    <xdr:graphicFrame>
      <xdr:nvGraphicFramePr>
        <xdr:cNvPr id="1" name="Chart 3"/>
        <xdr:cNvGraphicFramePr/>
      </xdr:nvGraphicFramePr>
      <xdr:xfrm>
        <a:off x="371475" y="10382250"/>
        <a:ext cx="4791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209550</xdr:colOff>
      <xdr:row>57</xdr:row>
      <xdr:rowOff>57150</xdr:rowOff>
    </xdr:from>
    <xdr:to>
      <xdr:col>17</xdr:col>
      <xdr:colOff>371475</xdr:colOff>
      <xdr:row>78</xdr:row>
      <xdr:rowOff>85725</xdr:rowOff>
    </xdr:to>
    <xdr:graphicFrame>
      <xdr:nvGraphicFramePr>
        <xdr:cNvPr id="2" name="Chart 7"/>
        <xdr:cNvGraphicFramePr/>
      </xdr:nvGraphicFramePr>
      <xdr:xfrm>
        <a:off x="6153150" y="10382250"/>
        <a:ext cx="48006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28575</xdr:colOff>
      <xdr:row>81</xdr:row>
      <xdr:rowOff>28575</xdr:rowOff>
    </xdr:from>
    <xdr:ext cx="10839450" cy="3381375"/>
    <xdr:sp>
      <xdr:nvSpPr>
        <xdr:cNvPr id="3" name="TextBox 8"/>
        <xdr:cNvSpPr txBox="1">
          <a:spLocks noChangeArrowheads="1"/>
        </xdr:cNvSpPr>
      </xdr:nvSpPr>
      <xdr:spPr>
        <a:xfrm>
          <a:off x="295275" y="14716125"/>
          <a:ext cx="10839450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28</xdr:row>
      <xdr:rowOff>85725</xdr:rowOff>
    </xdr:from>
    <xdr:to>
      <xdr:col>6</xdr:col>
      <xdr:colOff>47625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371475" y="5248275"/>
        <a:ext cx="3676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30</xdr:row>
      <xdr:rowOff>76200</xdr:rowOff>
    </xdr:from>
    <xdr:to>
      <xdr:col>13</xdr:col>
      <xdr:colOff>85725</xdr:colOff>
      <xdr:row>30</xdr:row>
      <xdr:rowOff>76200</xdr:rowOff>
    </xdr:to>
    <xdr:sp>
      <xdr:nvSpPr>
        <xdr:cNvPr id="2" name="Line 8"/>
        <xdr:cNvSpPr>
          <a:spLocks/>
        </xdr:cNvSpPr>
      </xdr:nvSpPr>
      <xdr:spPr>
        <a:xfrm>
          <a:off x="5457825" y="5619750"/>
          <a:ext cx="416242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46</xdr:row>
      <xdr:rowOff>19050</xdr:rowOff>
    </xdr:from>
    <xdr:ext cx="10848975" cy="9734550"/>
    <xdr:sp>
      <xdr:nvSpPr>
        <xdr:cNvPr id="3" name="TextBox 10"/>
        <xdr:cNvSpPr txBox="1">
          <a:spLocks noChangeArrowheads="1"/>
        </xdr:cNvSpPr>
      </xdr:nvSpPr>
      <xdr:spPr>
        <a:xfrm>
          <a:off x="285750" y="8486775"/>
          <a:ext cx="10848975" cy="973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142875</xdr:colOff>
      <xdr:row>30</xdr:row>
      <xdr:rowOff>47625</xdr:rowOff>
    </xdr:from>
    <xdr:to>
      <xdr:col>14</xdr:col>
      <xdr:colOff>542925</xdr:colOff>
      <xdr:row>43</xdr:row>
      <xdr:rowOff>95250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5591175"/>
          <a:ext cx="14192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36</xdr:row>
      <xdr:rowOff>95250</xdr:rowOff>
    </xdr:from>
    <xdr:to>
      <xdr:col>7</xdr:col>
      <xdr:colOff>752475</xdr:colOff>
      <xdr:row>43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6743700"/>
          <a:ext cx="485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33</xdr:row>
      <xdr:rowOff>152400</xdr:rowOff>
    </xdr:from>
    <xdr:to>
      <xdr:col>11</xdr:col>
      <xdr:colOff>114300</xdr:colOff>
      <xdr:row>43</xdr:row>
      <xdr:rowOff>104775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6248400"/>
          <a:ext cx="13525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D22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0.57421875" style="2" bestFit="1" customWidth="1"/>
    <col min="5" max="16384" width="9.140625" style="2" customWidth="1"/>
  </cols>
  <sheetData>
    <row r="2" ht="14.25"/>
    <row r="3" ht="14.25"/>
    <row r="4" ht="14.25"/>
    <row r="5" ht="14.25"/>
    <row r="6" ht="14.25"/>
    <row r="7" ht="14.25"/>
    <row r="10" ht="15">
      <c r="B10" s="5" t="s">
        <v>140</v>
      </c>
    </row>
    <row r="12" ht="14.25">
      <c r="B12" s="2" t="s">
        <v>141</v>
      </c>
    </row>
    <row r="13" ht="14.25">
      <c r="B13" s="2" t="s">
        <v>142</v>
      </c>
    </row>
    <row r="14" ht="14.25">
      <c r="B14" s="2" t="s">
        <v>143</v>
      </c>
    </row>
    <row r="16" ht="15">
      <c r="B16" s="21" t="s">
        <v>144</v>
      </c>
    </row>
    <row r="18" spans="2:4" ht="14.25">
      <c r="B18" s="6"/>
      <c r="C18" s="2" t="s">
        <v>145</v>
      </c>
      <c r="D18" s="2" t="s">
        <v>146</v>
      </c>
    </row>
    <row r="20" spans="2:4" ht="14.25">
      <c r="B20" s="55"/>
      <c r="C20" s="2" t="s">
        <v>147</v>
      </c>
      <c r="D20" s="2" t="s">
        <v>148</v>
      </c>
    </row>
    <row r="22" spans="2:4" ht="14.25">
      <c r="B22" s="92"/>
      <c r="C22" s="2" t="s">
        <v>149</v>
      </c>
      <c r="D22" s="2" t="s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5.28125" style="2" customWidth="1"/>
    <col min="3" max="3" width="10.57421875" style="2" customWidth="1"/>
    <col min="4" max="5" width="9.140625" style="2" customWidth="1"/>
    <col min="6" max="6" width="10.421875" style="2" customWidth="1"/>
    <col min="7" max="7" width="9.140625" style="2" customWidth="1"/>
    <col min="8" max="8" width="10.57421875" style="2" customWidth="1"/>
    <col min="9" max="9" width="9.140625" style="2" customWidth="1"/>
    <col min="10" max="10" width="6.421875" style="2" customWidth="1"/>
    <col min="11" max="12" width="5.140625" style="2" customWidth="1"/>
    <col min="13" max="13" width="10.421875" style="2" customWidth="1"/>
    <col min="14" max="15" width="9.140625" style="2" customWidth="1"/>
    <col min="16" max="16" width="10.28125" style="2" customWidth="1"/>
    <col min="17" max="17" width="9.140625" style="2" customWidth="1"/>
    <col min="18" max="18" width="10.57421875" style="2" customWidth="1"/>
    <col min="19" max="19" width="9.140625" style="2" customWidth="1"/>
    <col min="20" max="20" width="6.57421875" style="2" customWidth="1"/>
    <col min="21" max="21" width="3.140625" style="2" customWidth="1"/>
    <col min="22" max="16384" width="9.140625" style="2" customWidth="1"/>
  </cols>
  <sheetData>
    <row r="1" spans="1:21" ht="15">
      <c r="A1" s="2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">
      <c r="A8" s="10"/>
      <c r="B8" s="25"/>
      <c r="C8" s="26" t="s">
        <v>15</v>
      </c>
      <c r="D8" s="2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0"/>
    </row>
    <row r="9" spans="1:21" ht="15">
      <c r="A9" s="10"/>
      <c r="B9" s="10"/>
      <c r="C9" s="11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">
      <c r="A10" s="10"/>
      <c r="B10" s="10"/>
      <c r="C10" s="6" t="s">
        <v>13</v>
      </c>
      <c r="D10" s="57"/>
      <c r="E10" s="7" t="s">
        <v>14</v>
      </c>
      <c r="F10" s="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10"/>
    </row>
    <row r="11" spans="1:21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1</v>
      </c>
      <c r="U11" s="10"/>
    </row>
    <row r="12" spans="1:21" ht="15">
      <c r="A12" s="10"/>
      <c r="B12" s="27" t="s">
        <v>75</v>
      </c>
      <c r="C12" s="11" t="s">
        <v>77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4.25">
      <c r="A13" s="10"/>
      <c r="B13" s="10"/>
      <c r="C13" s="7" t="s">
        <v>8</v>
      </c>
      <c r="D13" s="8"/>
      <c r="E13" s="6" t="s">
        <v>9</v>
      </c>
      <c r="F13" s="55">
        <v>168</v>
      </c>
      <c r="G13" s="6" t="s">
        <v>10</v>
      </c>
      <c r="H13" s="55">
        <v>25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5">
      <c r="A15" s="10"/>
      <c r="B15" s="10"/>
      <c r="C15" s="11" t="s">
        <v>11</v>
      </c>
      <c r="D15" s="10"/>
      <c r="E15" s="10"/>
      <c r="F15" s="10"/>
      <c r="G15" s="10"/>
      <c r="H15" s="10"/>
      <c r="I15" s="10"/>
      <c r="J15" s="10"/>
      <c r="K15" s="10"/>
      <c r="L15" s="10"/>
      <c r="M15" s="11" t="s">
        <v>12</v>
      </c>
      <c r="N15" s="10"/>
      <c r="O15" s="10"/>
      <c r="P15" s="10"/>
      <c r="Q15" s="10"/>
      <c r="R15" s="10"/>
      <c r="S15" s="10"/>
      <c r="T15" s="10"/>
      <c r="U15" s="10"/>
    </row>
    <row r="16" spans="1:21" ht="14.25">
      <c r="A16" s="10"/>
      <c r="B16" s="10"/>
      <c r="C16" s="7" t="s">
        <v>1</v>
      </c>
      <c r="D16" s="12"/>
      <c r="E16" s="9"/>
      <c r="F16" s="9"/>
      <c r="G16" s="13" t="s">
        <v>2</v>
      </c>
      <c r="H16" s="10"/>
      <c r="I16" s="10"/>
      <c r="J16" s="10"/>
      <c r="K16" s="10"/>
      <c r="L16" s="10"/>
      <c r="M16" s="7" t="s">
        <v>1</v>
      </c>
      <c r="N16" s="12"/>
      <c r="O16" s="9"/>
      <c r="P16" s="9"/>
      <c r="Q16" s="13" t="s">
        <v>2</v>
      </c>
      <c r="R16" s="10"/>
      <c r="S16" s="10"/>
      <c r="T16" s="10"/>
      <c r="U16" s="10"/>
    </row>
    <row r="17" spans="1:21" ht="14.25">
      <c r="A17" s="10"/>
      <c r="B17" s="10"/>
      <c r="C17" s="14" t="s">
        <v>3</v>
      </c>
      <c r="D17" s="13" t="s">
        <v>4</v>
      </c>
      <c r="E17" s="15" t="s">
        <v>5</v>
      </c>
      <c r="F17" s="13" t="s">
        <v>6</v>
      </c>
      <c r="G17" s="16" t="s">
        <v>7</v>
      </c>
      <c r="H17" s="10"/>
      <c r="I17" s="10"/>
      <c r="J17" s="10"/>
      <c r="K17" s="10"/>
      <c r="L17" s="10"/>
      <c r="M17" s="14" t="s">
        <v>3</v>
      </c>
      <c r="N17" s="13" t="s">
        <v>4</v>
      </c>
      <c r="O17" s="15" t="s">
        <v>5</v>
      </c>
      <c r="P17" s="13" t="s">
        <v>6</v>
      </c>
      <c r="Q17" s="16" t="s">
        <v>7</v>
      </c>
      <c r="R17" s="10"/>
      <c r="S17" s="10"/>
      <c r="T17" s="10"/>
      <c r="U17" s="10"/>
    </row>
    <row r="18" spans="1:21" ht="14.25">
      <c r="A18" s="10"/>
      <c r="B18" s="10"/>
      <c r="C18" s="17" t="s">
        <v>18</v>
      </c>
      <c r="D18" s="18"/>
      <c r="E18" s="19"/>
      <c r="F18" s="18" t="s">
        <v>26</v>
      </c>
      <c r="G18" s="18"/>
      <c r="H18" s="10"/>
      <c r="I18" s="10"/>
      <c r="J18" s="10"/>
      <c r="K18" s="10"/>
      <c r="L18" s="10"/>
      <c r="M18" s="17" t="s">
        <v>18</v>
      </c>
      <c r="N18" s="18"/>
      <c r="O18" s="19"/>
      <c r="P18" s="18" t="s">
        <v>26</v>
      </c>
      <c r="Q18" s="18"/>
      <c r="R18" s="10"/>
      <c r="S18" s="10"/>
      <c r="T18" s="10"/>
      <c r="U18" s="10"/>
    </row>
    <row r="19" spans="1:21" ht="14.25">
      <c r="A19" s="10"/>
      <c r="B19" s="10"/>
      <c r="C19" s="56">
        <v>100</v>
      </c>
      <c r="D19" s="56">
        <v>20</v>
      </c>
      <c r="E19" s="56">
        <v>0</v>
      </c>
      <c r="F19" s="56">
        <v>678.16</v>
      </c>
      <c r="G19" s="56">
        <v>320</v>
      </c>
      <c r="H19" s="10"/>
      <c r="I19" s="10"/>
      <c r="J19" s="10"/>
      <c r="K19" s="10"/>
      <c r="L19" s="10"/>
      <c r="M19" s="56">
        <v>100.2</v>
      </c>
      <c r="N19" s="56">
        <v>20</v>
      </c>
      <c r="O19" s="56">
        <v>0</v>
      </c>
      <c r="P19" s="56">
        <v>620.91</v>
      </c>
      <c r="Q19" s="56">
        <v>320</v>
      </c>
      <c r="R19" s="10"/>
      <c r="S19" s="10"/>
      <c r="T19" s="10"/>
      <c r="U19" s="10"/>
    </row>
    <row r="20" spans="1:21" ht="14.25">
      <c r="A20" s="10"/>
      <c r="B20" s="10"/>
      <c r="C20" s="10" t="s">
        <v>27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5">
      <c r="A22" s="10"/>
      <c r="B22" s="27" t="s">
        <v>76</v>
      </c>
      <c r="C22" s="11" t="s">
        <v>78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">
      <c r="A24" s="10"/>
      <c r="B24" s="10"/>
      <c r="C24" s="11" t="s">
        <v>11</v>
      </c>
      <c r="D24" s="10"/>
      <c r="E24" s="10"/>
      <c r="F24" s="10"/>
      <c r="G24" s="10"/>
      <c r="H24" s="10"/>
      <c r="I24" s="10"/>
      <c r="J24" s="10"/>
      <c r="K24" s="10"/>
      <c r="L24" s="10"/>
      <c r="M24" s="11" t="s">
        <v>12</v>
      </c>
      <c r="N24" s="10"/>
      <c r="O24" s="10"/>
      <c r="P24" s="10"/>
      <c r="Q24" s="10"/>
      <c r="R24" s="10"/>
      <c r="S24" s="10"/>
      <c r="T24" s="10"/>
      <c r="U24" s="10"/>
    </row>
    <row r="25" spans="1:21" ht="14.25">
      <c r="A25" s="10"/>
      <c r="B25" s="10"/>
      <c r="C25" s="13"/>
      <c r="D25" s="13"/>
      <c r="E25" s="13"/>
      <c r="F25" s="13" t="s">
        <v>0</v>
      </c>
      <c r="G25" s="13" t="s">
        <v>19</v>
      </c>
      <c r="H25" s="13" t="s">
        <v>0</v>
      </c>
      <c r="I25" s="14" t="s">
        <v>22</v>
      </c>
      <c r="J25" s="15"/>
      <c r="K25" s="10"/>
      <c r="L25" s="10"/>
      <c r="M25" s="13"/>
      <c r="N25" s="13"/>
      <c r="O25" s="13"/>
      <c r="P25" s="13" t="s">
        <v>0</v>
      </c>
      <c r="Q25" s="13" t="s">
        <v>19</v>
      </c>
      <c r="R25" s="13" t="s">
        <v>0</v>
      </c>
      <c r="S25" s="14" t="s">
        <v>22</v>
      </c>
      <c r="T25" s="15"/>
      <c r="U25" s="10"/>
    </row>
    <row r="26" spans="1:21" ht="14.25">
      <c r="A26" s="10"/>
      <c r="B26" s="10"/>
      <c r="C26" s="18" t="s">
        <v>16</v>
      </c>
      <c r="D26" s="18" t="s">
        <v>17</v>
      </c>
      <c r="E26" s="18" t="s">
        <v>21</v>
      </c>
      <c r="F26" s="18" t="s">
        <v>6</v>
      </c>
      <c r="G26" s="18" t="s">
        <v>20</v>
      </c>
      <c r="H26" s="18" t="s">
        <v>3</v>
      </c>
      <c r="I26" s="17" t="s">
        <v>23</v>
      </c>
      <c r="J26" s="19"/>
      <c r="K26" s="10"/>
      <c r="L26" s="10"/>
      <c r="M26" s="18" t="s">
        <v>16</v>
      </c>
      <c r="N26" s="18" t="s">
        <v>17</v>
      </c>
      <c r="O26" s="18" t="s">
        <v>21</v>
      </c>
      <c r="P26" s="18" t="s">
        <v>6</v>
      </c>
      <c r="Q26" s="18" t="s">
        <v>20</v>
      </c>
      <c r="R26" s="18" t="s">
        <v>3</v>
      </c>
      <c r="S26" s="17" t="s">
        <v>23</v>
      </c>
      <c r="T26" s="19"/>
      <c r="U26" s="10"/>
    </row>
    <row r="27" spans="1:21" ht="15">
      <c r="A27" s="10"/>
      <c r="B27" s="20" t="s">
        <v>24</v>
      </c>
      <c r="C27" s="10"/>
      <c r="D27" s="10"/>
      <c r="E27" s="6" t="s">
        <v>25</v>
      </c>
      <c r="F27" s="30" t="s">
        <v>68</v>
      </c>
      <c r="G27" s="30" t="s">
        <v>69</v>
      </c>
      <c r="H27" s="30" t="s">
        <v>70</v>
      </c>
      <c r="I27" s="31" t="s">
        <v>71</v>
      </c>
      <c r="J27" s="8"/>
      <c r="K27" s="10"/>
      <c r="L27" s="20" t="s">
        <v>24</v>
      </c>
      <c r="M27" s="10"/>
      <c r="N27" s="10"/>
      <c r="O27" s="6" t="s">
        <v>25</v>
      </c>
      <c r="P27" s="30" t="s">
        <v>68</v>
      </c>
      <c r="Q27" s="30" t="s">
        <v>69</v>
      </c>
      <c r="R27" s="30" t="s">
        <v>70</v>
      </c>
      <c r="S27" s="31" t="s">
        <v>71</v>
      </c>
      <c r="T27" s="8"/>
      <c r="U27" s="10"/>
    </row>
    <row r="28" spans="1:2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4.25">
      <c r="A29" s="10"/>
      <c r="B29" s="6" t="s">
        <v>28</v>
      </c>
      <c r="C29" s="55"/>
      <c r="D29" s="55"/>
      <c r="E29" s="55">
        <v>0</v>
      </c>
      <c r="F29" s="55">
        <v>659.6</v>
      </c>
      <c r="G29" s="6"/>
      <c r="H29" s="6">
        <v>100</v>
      </c>
      <c r="I29" s="7">
        <f>(($H$29-H29)/$H$29)*100</f>
        <v>0</v>
      </c>
      <c r="J29" s="8"/>
      <c r="K29" s="10"/>
      <c r="L29" s="6" t="s">
        <v>28</v>
      </c>
      <c r="M29" s="55"/>
      <c r="N29" s="55"/>
      <c r="O29" s="55">
        <v>0</v>
      </c>
      <c r="P29" s="55">
        <v>696.2</v>
      </c>
      <c r="Q29" s="6"/>
      <c r="R29" s="6">
        <v>100</v>
      </c>
      <c r="S29" s="7">
        <f>(($R$29-R29)/$R$29)*100</f>
        <v>0</v>
      </c>
      <c r="T29" s="8"/>
      <c r="U29" s="10"/>
    </row>
    <row r="30" spans="1:21" ht="14.25">
      <c r="A30" s="10"/>
      <c r="B30" s="6" t="s">
        <v>29</v>
      </c>
      <c r="C30" s="55"/>
      <c r="D30" s="55"/>
      <c r="E30" s="55">
        <v>24</v>
      </c>
      <c r="F30" s="55">
        <v>638.1</v>
      </c>
      <c r="G30" s="6">
        <f>($F$29-F30)</f>
        <v>21.5</v>
      </c>
      <c r="H30" s="6">
        <f>$H$29-G30</f>
        <v>78.5</v>
      </c>
      <c r="I30" s="7">
        <f>(($H$29-H30)/$H$29)*100</f>
        <v>21.5</v>
      </c>
      <c r="J30" s="8"/>
      <c r="K30" s="10"/>
      <c r="L30" s="6" t="s">
        <v>29</v>
      </c>
      <c r="M30" s="55"/>
      <c r="N30" s="55"/>
      <c r="O30" s="55">
        <v>24</v>
      </c>
      <c r="P30" s="55">
        <v>674.5</v>
      </c>
      <c r="Q30" s="6">
        <f>($P$29-P30)</f>
        <v>21.700000000000045</v>
      </c>
      <c r="R30" s="6">
        <f>$R$29-Q30</f>
        <v>78.29999999999995</v>
      </c>
      <c r="S30" s="7">
        <f>(($R$29-R30)/$R$29)*100</f>
        <v>21.700000000000045</v>
      </c>
      <c r="T30" s="8"/>
      <c r="U30" s="10"/>
    </row>
    <row r="31" spans="1:21" ht="14.25">
      <c r="A31" s="10"/>
      <c r="B31" s="6" t="s">
        <v>30</v>
      </c>
      <c r="C31" s="55"/>
      <c r="D31" s="55"/>
      <c r="E31" s="55">
        <v>48</v>
      </c>
      <c r="F31" s="55">
        <v>628.2</v>
      </c>
      <c r="G31" s="6">
        <f>($F$29-F31)</f>
        <v>31.399999999999977</v>
      </c>
      <c r="H31" s="6">
        <f>$H$29-G31</f>
        <v>68.60000000000002</v>
      </c>
      <c r="I31" s="7">
        <f>(($H$29-H31)/$H$29)*100</f>
        <v>31.399999999999977</v>
      </c>
      <c r="J31" s="8"/>
      <c r="K31" s="10"/>
      <c r="L31" s="6" t="s">
        <v>30</v>
      </c>
      <c r="M31" s="55"/>
      <c r="N31" s="55"/>
      <c r="O31" s="55">
        <v>48</v>
      </c>
      <c r="P31" s="55">
        <v>664.1</v>
      </c>
      <c r="Q31" s="6">
        <f>($P$29-P31)</f>
        <v>32.10000000000002</v>
      </c>
      <c r="R31" s="6">
        <f>$R$29-Q31</f>
        <v>67.89999999999998</v>
      </c>
      <c r="S31" s="7">
        <f>(($R$29-R31)/$R$29)*100</f>
        <v>32.10000000000002</v>
      </c>
      <c r="T31" s="8"/>
      <c r="U31" s="10"/>
    </row>
    <row r="32" spans="1:21" ht="14.25">
      <c r="A32" s="10"/>
      <c r="B32" s="6" t="s">
        <v>31</v>
      </c>
      <c r="C32" s="55"/>
      <c r="D32" s="55"/>
      <c r="E32" s="55"/>
      <c r="F32" s="55"/>
      <c r="G32" s="6"/>
      <c r="H32" s="6"/>
      <c r="I32" s="7"/>
      <c r="J32" s="8"/>
      <c r="K32" s="10"/>
      <c r="L32" s="6" t="s">
        <v>31</v>
      </c>
      <c r="M32" s="55"/>
      <c r="N32" s="55"/>
      <c r="O32" s="55"/>
      <c r="P32" s="55"/>
      <c r="Q32" s="6"/>
      <c r="R32" s="6"/>
      <c r="S32" s="7"/>
      <c r="T32" s="8"/>
      <c r="U32" s="10"/>
    </row>
    <row r="33" spans="1:21" ht="14.25">
      <c r="A33" s="10"/>
      <c r="B33" s="6" t="s">
        <v>32</v>
      </c>
      <c r="C33" s="55"/>
      <c r="D33" s="55"/>
      <c r="E33" s="55"/>
      <c r="F33" s="55"/>
      <c r="G33" s="6"/>
      <c r="H33" s="6"/>
      <c r="I33" s="7"/>
      <c r="J33" s="8"/>
      <c r="K33" s="10"/>
      <c r="L33" s="6" t="s">
        <v>32</v>
      </c>
      <c r="M33" s="55"/>
      <c r="N33" s="55"/>
      <c r="O33" s="55"/>
      <c r="P33" s="55"/>
      <c r="Q33" s="6"/>
      <c r="R33" s="6"/>
      <c r="S33" s="7"/>
      <c r="T33" s="8"/>
      <c r="U33" s="10"/>
    </row>
    <row r="34" spans="1:21" ht="14.25">
      <c r="A34" s="10"/>
      <c r="B34" s="6" t="s">
        <v>33</v>
      </c>
      <c r="C34" s="55"/>
      <c r="D34" s="55"/>
      <c r="E34" s="55"/>
      <c r="F34" s="55"/>
      <c r="G34" s="6"/>
      <c r="H34" s="6"/>
      <c r="I34" s="7"/>
      <c r="J34" s="8"/>
      <c r="K34" s="10"/>
      <c r="L34" s="6" t="s">
        <v>33</v>
      </c>
      <c r="M34" s="55"/>
      <c r="N34" s="55"/>
      <c r="O34" s="55"/>
      <c r="P34" s="55"/>
      <c r="Q34" s="6"/>
      <c r="R34" s="6"/>
      <c r="S34" s="7"/>
      <c r="T34" s="8"/>
      <c r="U34" s="10"/>
    </row>
    <row r="35" spans="1:21" ht="14.25">
      <c r="A35" s="10"/>
      <c r="B35" s="6" t="s">
        <v>34</v>
      </c>
      <c r="C35" s="55"/>
      <c r="D35" s="55"/>
      <c r="E35" s="55"/>
      <c r="F35" s="55"/>
      <c r="G35" s="6"/>
      <c r="H35" s="6"/>
      <c r="I35" s="7"/>
      <c r="J35" s="8"/>
      <c r="K35" s="10"/>
      <c r="L35" s="6" t="s">
        <v>34</v>
      </c>
      <c r="M35" s="55"/>
      <c r="N35" s="55"/>
      <c r="O35" s="55"/>
      <c r="P35" s="55"/>
      <c r="Q35" s="6"/>
      <c r="R35" s="6"/>
      <c r="S35" s="7"/>
      <c r="T35" s="8"/>
      <c r="U35" s="10"/>
    </row>
    <row r="36" spans="1:21" ht="14.25">
      <c r="A36" s="10"/>
      <c r="B36" s="6" t="s">
        <v>35</v>
      </c>
      <c r="C36" s="55"/>
      <c r="D36" s="55"/>
      <c r="E36" s="55"/>
      <c r="F36" s="55"/>
      <c r="G36" s="6"/>
      <c r="H36" s="6"/>
      <c r="I36" s="7"/>
      <c r="J36" s="8"/>
      <c r="K36" s="10"/>
      <c r="L36" s="6" t="s">
        <v>35</v>
      </c>
      <c r="M36" s="55"/>
      <c r="N36" s="55"/>
      <c r="O36" s="55"/>
      <c r="P36" s="55"/>
      <c r="Q36" s="6"/>
      <c r="R36" s="6"/>
      <c r="S36" s="7"/>
      <c r="T36" s="8"/>
      <c r="U36" s="10"/>
    </row>
    <row r="37" spans="1:21" ht="14.25">
      <c r="A37" s="10"/>
      <c r="B37" s="6" t="s">
        <v>36</v>
      </c>
      <c r="C37" s="55"/>
      <c r="D37" s="55"/>
      <c r="E37" s="55"/>
      <c r="F37" s="55"/>
      <c r="G37" s="6"/>
      <c r="H37" s="6"/>
      <c r="I37" s="7"/>
      <c r="J37" s="8"/>
      <c r="K37" s="10"/>
      <c r="L37" s="6" t="s">
        <v>36</v>
      </c>
      <c r="M37" s="55"/>
      <c r="N37" s="55"/>
      <c r="O37" s="55"/>
      <c r="P37" s="55"/>
      <c r="Q37" s="6"/>
      <c r="R37" s="6"/>
      <c r="S37" s="7"/>
      <c r="T37" s="8"/>
      <c r="U37" s="10"/>
    </row>
    <row r="38" spans="1:21" ht="14.25">
      <c r="A38" s="10"/>
      <c r="B38" s="6" t="s">
        <v>37</v>
      </c>
      <c r="C38" s="55"/>
      <c r="D38" s="55"/>
      <c r="E38" s="55"/>
      <c r="F38" s="55"/>
      <c r="G38" s="6"/>
      <c r="H38" s="6"/>
      <c r="I38" s="7"/>
      <c r="J38" s="8"/>
      <c r="K38" s="10"/>
      <c r="L38" s="6" t="s">
        <v>37</v>
      </c>
      <c r="M38" s="55"/>
      <c r="N38" s="55"/>
      <c r="O38" s="55"/>
      <c r="P38" s="55"/>
      <c r="Q38" s="6"/>
      <c r="R38" s="6"/>
      <c r="S38" s="7"/>
      <c r="T38" s="8"/>
      <c r="U38" s="10"/>
    </row>
    <row r="39" spans="1:21" ht="14.25">
      <c r="A39" s="10"/>
      <c r="B39" s="6" t="s">
        <v>38</v>
      </c>
      <c r="C39" s="55"/>
      <c r="D39" s="55"/>
      <c r="E39" s="55"/>
      <c r="F39" s="55"/>
      <c r="G39" s="6"/>
      <c r="H39" s="6"/>
      <c r="I39" s="7"/>
      <c r="J39" s="8"/>
      <c r="K39" s="10"/>
      <c r="L39" s="6" t="s">
        <v>38</v>
      </c>
      <c r="M39" s="55"/>
      <c r="N39" s="55"/>
      <c r="O39" s="55"/>
      <c r="P39" s="55"/>
      <c r="Q39" s="6"/>
      <c r="R39" s="6"/>
      <c r="S39" s="7"/>
      <c r="T39" s="8"/>
      <c r="U39" s="10"/>
    </row>
    <row r="40" spans="1:21" ht="14.25">
      <c r="A40" s="10"/>
      <c r="B40" s="6" t="s">
        <v>39</v>
      </c>
      <c r="C40" s="55"/>
      <c r="D40" s="55"/>
      <c r="E40" s="55"/>
      <c r="F40" s="55"/>
      <c r="G40" s="6"/>
      <c r="H40" s="6"/>
      <c r="I40" s="7"/>
      <c r="J40" s="8"/>
      <c r="K40" s="10"/>
      <c r="L40" s="6" t="s">
        <v>39</v>
      </c>
      <c r="M40" s="55"/>
      <c r="N40" s="55"/>
      <c r="O40" s="55"/>
      <c r="P40" s="55"/>
      <c r="Q40" s="6"/>
      <c r="R40" s="6"/>
      <c r="S40" s="7"/>
      <c r="T40" s="8"/>
      <c r="U40" s="10"/>
    </row>
    <row r="41" spans="1:21" ht="14.25">
      <c r="A41" s="10"/>
      <c r="B41" s="6" t="s">
        <v>40</v>
      </c>
      <c r="C41" s="55"/>
      <c r="D41" s="55"/>
      <c r="E41" s="55"/>
      <c r="F41" s="55"/>
      <c r="G41" s="6"/>
      <c r="H41" s="6"/>
      <c r="I41" s="7"/>
      <c r="J41" s="8"/>
      <c r="K41" s="10"/>
      <c r="L41" s="6" t="s">
        <v>40</v>
      </c>
      <c r="M41" s="55"/>
      <c r="N41" s="55"/>
      <c r="O41" s="55"/>
      <c r="P41" s="55"/>
      <c r="Q41" s="6"/>
      <c r="R41" s="6"/>
      <c r="S41" s="7"/>
      <c r="T41" s="8"/>
      <c r="U41" s="10"/>
    </row>
    <row r="42" spans="1:21" ht="14.25">
      <c r="A42" s="10"/>
      <c r="B42" s="6" t="s">
        <v>41</v>
      </c>
      <c r="C42" s="55"/>
      <c r="D42" s="55"/>
      <c r="E42" s="55"/>
      <c r="F42" s="55"/>
      <c r="G42" s="6"/>
      <c r="H42" s="6"/>
      <c r="I42" s="7"/>
      <c r="J42" s="8"/>
      <c r="K42" s="10"/>
      <c r="L42" s="6" t="s">
        <v>41</v>
      </c>
      <c r="M42" s="55"/>
      <c r="N42" s="55"/>
      <c r="O42" s="55"/>
      <c r="P42" s="55"/>
      <c r="Q42" s="6"/>
      <c r="R42" s="6"/>
      <c r="S42" s="7"/>
      <c r="T42" s="8"/>
      <c r="U42" s="10"/>
    </row>
    <row r="43" spans="1:21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">
      <c r="A44" s="10"/>
      <c r="B44" s="27" t="s">
        <v>47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4.25">
      <c r="A45" s="10"/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5"/>
      <c r="U45" s="10"/>
    </row>
    <row r="46" spans="1:21" ht="14.25">
      <c r="A46" s="10"/>
      <c r="B46" s="2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23"/>
      <c r="U46" s="10"/>
    </row>
    <row r="47" spans="1:21" ht="14.25">
      <c r="A47" s="10"/>
      <c r="B47" s="2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3"/>
      <c r="U47" s="10"/>
    </row>
    <row r="48" spans="1:21" ht="14.25">
      <c r="A48" s="10"/>
      <c r="B48" s="2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3"/>
      <c r="U48" s="10"/>
    </row>
    <row r="49" spans="1:21" ht="14.25">
      <c r="A49" s="10"/>
      <c r="B49" s="2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3"/>
      <c r="U49" s="10"/>
    </row>
    <row r="50" spans="1:21" ht="14.25">
      <c r="A50" s="10"/>
      <c r="B50" s="2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3"/>
      <c r="U50" s="10"/>
    </row>
    <row r="51" spans="1:21" ht="14.25">
      <c r="A51" s="10"/>
      <c r="B51" s="2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3"/>
      <c r="U51" s="10"/>
    </row>
    <row r="52" spans="1:21" ht="14.25">
      <c r="A52" s="10"/>
      <c r="B52" s="2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3"/>
      <c r="U52" s="10"/>
    </row>
    <row r="53" spans="1:21" ht="14.25">
      <c r="A53" s="10"/>
      <c r="B53" s="2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23"/>
      <c r="U53" s="10"/>
    </row>
    <row r="54" spans="1:21" ht="14.25">
      <c r="A54" s="10"/>
      <c r="B54" s="2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23"/>
      <c r="U54" s="10"/>
    </row>
    <row r="55" spans="1:21" ht="14.25">
      <c r="A55" s="10"/>
      <c r="B55" s="2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3"/>
      <c r="U55" s="10"/>
    </row>
    <row r="56" spans="1:21" ht="14.25">
      <c r="A56" s="10"/>
      <c r="B56" s="2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23"/>
      <c r="U56" s="10"/>
    </row>
    <row r="57" spans="1:21" ht="14.25">
      <c r="A57" s="10"/>
      <c r="B57" s="2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23"/>
      <c r="U57" s="10"/>
    </row>
    <row r="58" spans="1:21" ht="14.25">
      <c r="A58" s="10"/>
      <c r="B58" s="2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23"/>
      <c r="U58" s="10"/>
    </row>
    <row r="59" spans="1:21" ht="14.25">
      <c r="A59" s="10"/>
      <c r="B59" s="2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3"/>
      <c r="U59" s="10"/>
    </row>
    <row r="60" spans="1:21" ht="14.25">
      <c r="A60" s="10"/>
      <c r="B60" s="2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3"/>
      <c r="U60" s="10"/>
    </row>
    <row r="61" spans="1:21" ht="14.25">
      <c r="A61" s="10"/>
      <c r="B61" s="2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3"/>
      <c r="U61" s="10"/>
    </row>
    <row r="62" spans="1:21" ht="14.25">
      <c r="A62" s="10"/>
      <c r="B62" s="2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3"/>
      <c r="U62" s="10"/>
    </row>
    <row r="63" spans="1:21" ht="14.25">
      <c r="A63" s="10"/>
      <c r="B63" s="2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3"/>
      <c r="U63" s="10"/>
    </row>
    <row r="64" spans="1:21" ht="14.25">
      <c r="A64" s="10"/>
      <c r="B64" s="2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3"/>
      <c r="U64" s="10"/>
    </row>
    <row r="65" spans="1:21" ht="14.25">
      <c r="A65" s="10"/>
      <c r="B65" s="2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23"/>
      <c r="U65" s="10"/>
    </row>
    <row r="66" spans="1:21" ht="14.25">
      <c r="A66" s="10"/>
      <c r="B66" s="2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23"/>
      <c r="U66" s="10"/>
    </row>
    <row r="67" spans="1:21" ht="14.25">
      <c r="A67" s="10"/>
      <c r="B67" s="2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3"/>
      <c r="U67" s="10"/>
    </row>
    <row r="68" spans="1:21" ht="14.25">
      <c r="A68" s="10"/>
      <c r="B68" s="2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23"/>
      <c r="U68" s="10"/>
    </row>
    <row r="69" spans="1:21" ht="14.25">
      <c r="A69" s="10"/>
      <c r="B69" s="2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23"/>
      <c r="U69" s="10"/>
    </row>
    <row r="70" spans="1:21" ht="14.25">
      <c r="A70" s="10"/>
      <c r="B70" s="2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3"/>
      <c r="U70" s="10"/>
    </row>
    <row r="71" spans="1:21" ht="14.25">
      <c r="A71" s="10"/>
      <c r="B71" s="2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3"/>
      <c r="U71" s="10"/>
    </row>
    <row r="72" spans="1:21" ht="14.25">
      <c r="A72" s="10"/>
      <c r="B72" s="2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3"/>
      <c r="U72" s="10"/>
    </row>
    <row r="73" spans="1:21" ht="14.25">
      <c r="A73" s="10"/>
      <c r="B73" s="2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3"/>
      <c r="U73" s="10"/>
    </row>
    <row r="74" spans="1:21" ht="14.25">
      <c r="A74" s="10"/>
      <c r="B74" s="2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3"/>
      <c r="U74" s="10"/>
    </row>
    <row r="75" spans="1:21" ht="14.25">
      <c r="A75" s="10"/>
      <c r="B75" s="2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23"/>
      <c r="U75" s="10"/>
    </row>
    <row r="76" spans="1:21" ht="14.25">
      <c r="A76" s="10"/>
      <c r="B76" s="2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3"/>
      <c r="U76" s="10"/>
    </row>
    <row r="77" spans="1:21" ht="14.25">
      <c r="A77" s="10"/>
      <c r="B77" s="1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19"/>
      <c r="U77" s="10"/>
    </row>
    <row r="78" spans="1:2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2:20" ht="15">
      <c r="B79" s="27" t="s">
        <v>139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14.25"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4"/>
    </row>
    <row r="81" spans="2:20" ht="14.25"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7"/>
    </row>
    <row r="82" spans="2:20" ht="14.25"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</row>
    <row r="83" spans="2:20" ht="14.25"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7"/>
    </row>
    <row r="84" spans="2:20" ht="14.25">
      <c r="B84" s="85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7"/>
    </row>
    <row r="85" spans="2:20" ht="14.25"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</row>
    <row r="86" spans="2:20" ht="14.25"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/>
    </row>
    <row r="87" spans="2:20" ht="14.25"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7"/>
    </row>
    <row r="88" spans="2:20" ht="14.25"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7"/>
    </row>
    <row r="89" spans="2:20" ht="14.25"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</row>
    <row r="90" spans="2:20" ht="14.25">
      <c r="B90" s="8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7"/>
    </row>
    <row r="91" spans="2:20" ht="14.25"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7"/>
    </row>
    <row r="92" spans="2:20" ht="14.25"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</row>
    <row r="93" spans="2:20" ht="14.25"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7"/>
    </row>
    <row r="94" spans="2:20" ht="14.25"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</row>
    <row r="95" spans="2:20" ht="14.25"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</row>
    <row r="96" spans="2:20" ht="14.25"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7"/>
    </row>
    <row r="97" spans="2:20" ht="14.25"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7"/>
    </row>
    <row r="98" spans="2:20" ht="14.25"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/>
    </row>
    <row r="99" spans="2:20" ht="14.25"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</row>
    <row r="100" spans="2:20" ht="14.25">
      <c r="B100" s="88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90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5.8515625" style="2" customWidth="1"/>
    <col min="3" max="3" width="10.57421875" style="2" customWidth="1"/>
    <col min="4" max="4" width="9.140625" style="2" customWidth="1"/>
    <col min="5" max="5" width="10.57421875" style="2" customWidth="1"/>
    <col min="6" max="6" width="13.140625" style="2" customWidth="1"/>
    <col min="7" max="7" width="9.00390625" style="2" customWidth="1"/>
    <col min="8" max="9" width="5.140625" style="2" customWidth="1"/>
    <col min="10" max="10" width="6.140625" style="2" customWidth="1"/>
    <col min="11" max="11" width="10.421875" style="2" customWidth="1"/>
    <col min="12" max="12" width="9.140625" style="2" customWidth="1"/>
    <col min="13" max="13" width="11.8515625" style="2" customWidth="1"/>
    <col min="14" max="14" width="13.28125" style="2" customWidth="1"/>
    <col min="15" max="15" width="13.00390625" style="2" customWidth="1"/>
    <col min="16" max="16" width="13.140625" style="2" customWidth="1"/>
    <col min="17" max="17" width="9.140625" style="2" customWidth="1"/>
    <col min="18" max="18" width="8.8515625" style="2" customWidth="1"/>
    <col min="19" max="19" width="3.140625" style="2" customWidth="1"/>
    <col min="20" max="16384" width="9.140625" style="2" customWidth="1"/>
  </cols>
  <sheetData>
    <row r="2" spans="2:18" ht="15">
      <c r="B2" s="3"/>
      <c r="C2" s="4" t="s">
        <v>15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3:18" ht="15">
      <c r="C4" s="6" t="s">
        <v>13</v>
      </c>
      <c r="D4" s="57"/>
      <c r="E4" s="7" t="s">
        <v>14</v>
      </c>
      <c r="F4" s="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ht="14.25">
      <c r="R5" s="2">
        <v>2</v>
      </c>
    </row>
    <row r="6" spans="2:3" ht="15">
      <c r="B6" s="21" t="s">
        <v>79</v>
      </c>
      <c r="C6" s="5" t="s">
        <v>42</v>
      </c>
    </row>
    <row r="8" spans="3:11" ht="15">
      <c r="C8" s="11" t="s">
        <v>43</v>
      </c>
      <c r="K8" s="11" t="s">
        <v>80</v>
      </c>
    </row>
    <row r="9" spans="3:17" ht="15">
      <c r="C9" s="11"/>
      <c r="F9" s="13" t="s">
        <v>51</v>
      </c>
      <c r="K9" s="11"/>
      <c r="N9" s="7"/>
      <c r="O9" s="32" t="s">
        <v>51</v>
      </c>
      <c r="P9" s="8"/>
      <c r="Q9" s="10"/>
    </row>
    <row r="10" spans="2:18" ht="14.25">
      <c r="B10" s="13"/>
      <c r="C10" s="13" t="s">
        <v>44</v>
      </c>
      <c r="D10" s="13" t="s">
        <v>44</v>
      </c>
      <c r="E10" s="14" t="s">
        <v>49</v>
      </c>
      <c r="F10" s="16"/>
      <c r="G10" s="15"/>
      <c r="H10" s="10"/>
      <c r="I10" s="10"/>
      <c r="J10" s="13"/>
      <c r="K10" s="13" t="s">
        <v>44</v>
      </c>
      <c r="L10" s="13" t="s">
        <v>44</v>
      </c>
      <c r="M10" s="13" t="s">
        <v>49</v>
      </c>
      <c r="N10" s="16"/>
      <c r="O10" s="13" t="s">
        <v>56</v>
      </c>
      <c r="P10" s="13" t="s">
        <v>57</v>
      </c>
      <c r="Q10" s="13" t="s">
        <v>67</v>
      </c>
      <c r="R10" s="13"/>
    </row>
    <row r="11" spans="2:18" ht="15">
      <c r="B11" s="18" t="s">
        <v>21</v>
      </c>
      <c r="C11" s="18" t="s">
        <v>45</v>
      </c>
      <c r="D11" s="18" t="s">
        <v>46</v>
      </c>
      <c r="E11" s="29" t="s">
        <v>50</v>
      </c>
      <c r="F11" s="28" t="s">
        <v>52</v>
      </c>
      <c r="G11" s="19" t="s">
        <v>53</v>
      </c>
      <c r="H11" s="10"/>
      <c r="I11" s="10"/>
      <c r="J11" s="18" t="s">
        <v>21</v>
      </c>
      <c r="K11" s="18" t="s">
        <v>45</v>
      </c>
      <c r="L11" s="18" t="s">
        <v>46</v>
      </c>
      <c r="M11" s="28" t="s">
        <v>54</v>
      </c>
      <c r="N11" s="28" t="s">
        <v>55</v>
      </c>
      <c r="O11" s="28" t="s">
        <v>54</v>
      </c>
      <c r="P11" s="18" t="s">
        <v>58</v>
      </c>
      <c r="Q11" s="18" t="s">
        <v>58</v>
      </c>
      <c r="R11" s="18" t="s">
        <v>53</v>
      </c>
    </row>
    <row r="12" spans="2:18" ht="15">
      <c r="B12" s="6" t="s">
        <v>48</v>
      </c>
      <c r="C12" s="30" t="s">
        <v>64</v>
      </c>
      <c r="D12" s="30" t="s">
        <v>63</v>
      </c>
      <c r="E12" s="30" t="s">
        <v>62</v>
      </c>
      <c r="F12" s="1" t="s">
        <v>59</v>
      </c>
      <c r="G12" s="30" t="s">
        <v>65</v>
      </c>
      <c r="H12" s="10"/>
      <c r="I12" s="10"/>
      <c r="J12" s="6" t="s">
        <v>48</v>
      </c>
      <c r="K12" s="30" t="s">
        <v>64</v>
      </c>
      <c r="L12" s="30" t="s">
        <v>63</v>
      </c>
      <c r="M12" s="30" t="s">
        <v>62</v>
      </c>
      <c r="N12" s="1" t="s">
        <v>59</v>
      </c>
      <c r="O12" s="1" t="s">
        <v>60</v>
      </c>
      <c r="P12" s="1" t="s">
        <v>61</v>
      </c>
      <c r="Q12" s="31" t="s">
        <v>66</v>
      </c>
      <c r="R12" s="30" t="s">
        <v>65</v>
      </c>
    </row>
    <row r="14" spans="2:18" ht="14.25">
      <c r="B14" s="6">
        <v>0</v>
      </c>
      <c r="C14" s="55">
        <v>20</v>
      </c>
      <c r="D14" s="55">
        <v>20</v>
      </c>
      <c r="E14" s="55">
        <v>0</v>
      </c>
      <c r="F14" s="55"/>
      <c r="G14" s="55">
        <v>130</v>
      </c>
      <c r="H14" s="10"/>
      <c r="I14" s="10"/>
      <c r="J14" s="6">
        <v>0</v>
      </c>
      <c r="K14" s="55">
        <v>22</v>
      </c>
      <c r="L14" s="55">
        <v>22</v>
      </c>
      <c r="M14" s="55">
        <v>0</v>
      </c>
      <c r="N14" s="55"/>
      <c r="O14" s="55"/>
      <c r="P14" s="6"/>
      <c r="Q14" s="7"/>
      <c r="R14" s="55">
        <v>130</v>
      </c>
    </row>
    <row r="15" spans="2:18" ht="14.25">
      <c r="B15" s="6">
        <v>5</v>
      </c>
      <c r="C15" s="55">
        <v>21</v>
      </c>
      <c r="D15" s="55">
        <v>20</v>
      </c>
      <c r="E15" s="55">
        <v>0</v>
      </c>
      <c r="F15" s="55"/>
      <c r="G15" s="55">
        <v>135</v>
      </c>
      <c r="H15" s="10"/>
      <c r="I15" s="10"/>
      <c r="J15" s="6">
        <v>5</v>
      </c>
      <c r="K15" s="55">
        <v>24</v>
      </c>
      <c r="L15" s="55">
        <v>22</v>
      </c>
      <c r="M15" s="55">
        <v>0</v>
      </c>
      <c r="N15" s="55"/>
      <c r="O15" s="55"/>
      <c r="P15" s="6"/>
      <c r="Q15" s="7"/>
      <c r="R15" s="55">
        <v>135</v>
      </c>
    </row>
    <row r="16" spans="2:18" ht="14.25">
      <c r="B16" s="6">
        <v>10</v>
      </c>
      <c r="C16" s="55">
        <v>25</v>
      </c>
      <c r="D16" s="55">
        <v>20</v>
      </c>
      <c r="E16" s="55">
        <v>0</v>
      </c>
      <c r="F16" s="55"/>
      <c r="G16" s="55">
        <v>140</v>
      </c>
      <c r="H16" s="10"/>
      <c r="I16" s="10"/>
      <c r="J16" s="6">
        <v>10</v>
      </c>
      <c r="K16" s="55">
        <v>27</v>
      </c>
      <c r="L16" s="55">
        <v>22</v>
      </c>
      <c r="M16" s="55">
        <v>0</v>
      </c>
      <c r="N16" s="55"/>
      <c r="O16" s="55"/>
      <c r="P16" s="6"/>
      <c r="Q16" s="7"/>
      <c r="R16" s="55">
        <v>140</v>
      </c>
    </row>
    <row r="17" spans="2:18" ht="14.25">
      <c r="B17" s="6">
        <v>15</v>
      </c>
      <c r="C17" s="55">
        <v>30</v>
      </c>
      <c r="D17" s="55">
        <v>20</v>
      </c>
      <c r="E17" s="55">
        <v>0</v>
      </c>
      <c r="F17" s="55"/>
      <c r="G17" s="55">
        <v>145</v>
      </c>
      <c r="H17" s="10"/>
      <c r="I17" s="10"/>
      <c r="J17" s="6">
        <v>15</v>
      </c>
      <c r="K17" s="55">
        <v>33</v>
      </c>
      <c r="L17" s="55">
        <v>22</v>
      </c>
      <c r="M17" s="55">
        <v>0</v>
      </c>
      <c r="N17" s="55"/>
      <c r="O17" s="55"/>
      <c r="P17" s="6"/>
      <c r="Q17" s="7"/>
      <c r="R17" s="55">
        <v>145</v>
      </c>
    </row>
    <row r="18" spans="2:18" ht="14.25">
      <c r="B18" s="6">
        <v>20</v>
      </c>
      <c r="C18" s="55">
        <v>35</v>
      </c>
      <c r="D18" s="55">
        <v>20</v>
      </c>
      <c r="E18" s="55">
        <v>0</v>
      </c>
      <c r="F18" s="55"/>
      <c r="G18" s="55">
        <v>150</v>
      </c>
      <c r="H18" s="10"/>
      <c r="I18" s="10"/>
      <c r="J18" s="6">
        <v>20</v>
      </c>
      <c r="K18" s="55">
        <v>37</v>
      </c>
      <c r="L18" s="55">
        <v>22</v>
      </c>
      <c r="M18" s="55">
        <v>0</v>
      </c>
      <c r="N18" s="55"/>
      <c r="O18" s="55"/>
      <c r="P18" s="6"/>
      <c r="Q18" s="7"/>
      <c r="R18" s="55">
        <v>150</v>
      </c>
    </row>
    <row r="19" spans="2:18" ht="14.25">
      <c r="B19" s="6">
        <v>25</v>
      </c>
      <c r="C19" s="55">
        <v>40</v>
      </c>
      <c r="D19" s="55">
        <v>20</v>
      </c>
      <c r="E19" s="55">
        <v>0</v>
      </c>
      <c r="F19" s="55"/>
      <c r="G19" s="55">
        <v>155</v>
      </c>
      <c r="H19" s="10"/>
      <c r="I19" s="10"/>
      <c r="J19" s="6">
        <v>25</v>
      </c>
      <c r="K19" s="55">
        <v>41</v>
      </c>
      <c r="L19" s="55">
        <v>22</v>
      </c>
      <c r="M19" s="55">
        <v>0</v>
      </c>
      <c r="N19" s="55"/>
      <c r="O19" s="55"/>
      <c r="P19" s="6"/>
      <c r="Q19" s="7"/>
      <c r="R19" s="55">
        <v>155</v>
      </c>
    </row>
    <row r="20" spans="2:18" ht="14.25">
      <c r="B20" s="6">
        <v>30</v>
      </c>
      <c r="C20" s="55">
        <v>50</v>
      </c>
      <c r="D20" s="55">
        <v>20</v>
      </c>
      <c r="E20" s="55">
        <v>0</v>
      </c>
      <c r="F20" s="55"/>
      <c r="G20" s="55">
        <v>160</v>
      </c>
      <c r="H20" s="10"/>
      <c r="I20" s="10"/>
      <c r="J20" s="6">
        <v>30</v>
      </c>
      <c r="K20" s="55">
        <v>53</v>
      </c>
      <c r="L20" s="55">
        <v>22</v>
      </c>
      <c r="M20" s="55">
        <v>0</v>
      </c>
      <c r="N20" s="55"/>
      <c r="O20" s="55"/>
      <c r="P20" s="6"/>
      <c r="Q20" s="7"/>
      <c r="R20" s="55">
        <v>160</v>
      </c>
    </row>
    <row r="21" spans="2:18" ht="14.25">
      <c r="B21" s="6">
        <v>35</v>
      </c>
      <c r="C21" s="55">
        <v>70</v>
      </c>
      <c r="D21" s="55">
        <v>22</v>
      </c>
      <c r="E21" s="55">
        <v>0</v>
      </c>
      <c r="F21" s="55"/>
      <c r="G21" s="55">
        <v>160</v>
      </c>
      <c r="H21" s="10"/>
      <c r="I21" s="10"/>
      <c r="J21" s="6">
        <v>35</v>
      </c>
      <c r="K21" s="55">
        <v>68</v>
      </c>
      <c r="L21" s="55">
        <v>25</v>
      </c>
      <c r="M21" s="55">
        <v>0</v>
      </c>
      <c r="N21" s="55"/>
      <c r="O21" s="55"/>
      <c r="P21" s="6"/>
      <c r="Q21" s="7"/>
      <c r="R21" s="55">
        <v>160</v>
      </c>
    </row>
    <row r="22" spans="2:18" ht="14.25">
      <c r="B22" s="6">
        <v>40</v>
      </c>
      <c r="C22" s="55"/>
      <c r="D22" s="55"/>
      <c r="E22" s="55"/>
      <c r="F22" s="55"/>
      <c r="G22" s="55"/>
      <c r="H22" s="10"/>
      <c r="I22" s="10"/>
      <c r="J22" s="6">
        <v>40</v>
      </c>
      <c r="K22" s="55">
        <v>78</v>
      </c>
      <c r="L22" s="55">
        <v>29</v>
      </c>
      <c r="M22" s="55">
        <v>0</v>
      </c>
      <c r="N22" s="55"/>
      <c r="O22" s="55"/>
      <c r="P22" s="6"/>
      <c r="Q22" s="7"/>
      <c r="R22" s="55">
        <v>160</v>
      </c>
    </row>
    <row r="23" spans="2:18" ht="14.25">
      <c r="B23" s="6">
        <v>45</v>
      </c>
      <c r="C23" s="55"/>
      <c r="D23" s="55"/>
      <c r="E23" s="55"/>
      <c r="F23" s="55"/>
      <c r="G23" s="55"/>
      <c r="H23" s="10"/>
      <c r="I23" s="10"/>
      <c r="J23" s="6">
        <v>45</v>
      </c>
      <c r="K23" s="55">
        <v>90</v>
      </c>
      <c r="L23" s="55">
        <v>32</v>
      </c>
      <c r="M23" s="55">
        <v>0</v>
      </c>
      <c r="N23" s="55"/>
      <c r="O23" s="55"/>
      <c r="P23" s="6"/>
      <c r="Q23" s="7"/>
      <c r="R23" s="55">
        <v>160</v>
      </c>
    </row>
    <row r="24" spans="2:18" ht="14.25">
      <c r="B24" s="6">
        <v>50</v>
      </c>
      <c r="C24" s="55"/>
      <c r="D24" s="55"/>
      <c r="E24" s="55"/>
      <c r="F24" s="55"/>
      <c r="G24" s="55"/>
      <c r="H24" s="10"/>
      <c r="I24" s="10"/>
      <c r="J24" s="6">
        <v>50</v>
      </c>
      <c r="K24" s="55">
        <v>95</v>
      </c>
      <c r="L24" s="55">
        <v>44</v>
      </c>
      <c r="M24" s="55">
        <v>0</v>
      </c>
      <c r="N24" s="55"/>
      <c r="O24" s="55"/>
      <c r="P24" s="6"/>
      <c r="Q24" s="7"/>
      <c r="R24" s="55">
        <v>150</v>
      </c>
    </row>
    <row r="25" spans="2:18" ht="14.25">
      <c r="B25" s="6">
        <v>55</v>
      </c>
      <c r="C25" s="55"/>
      <c r="D25" s="55"/>
      <c r="E25" s="55"/>
      <c r="F25" s="55"/>
      <c r="G25" s="55"/>
      <c r="H25" s="10"/>
      <c r="I25" s="10"/>
      <c r="J25" s="6">
        <v>55</v>
      </c>
      <c r="K25" s="55">
        <v>97</v>
      </c>
      <c r="L25" s="55">
        <v>56</v>
      </c>
      <c r="M25" s="55">
        <v>0</v>
      </c>
      <c r="N25" s="55"/>
      <c r="O25" s="55"/>
      <c r="P25" s="6"/>
      <c r="Q25" s="7"/>
      <c r="R25" s="55">
        <v>150</v>
      </c>
    </row>
    <row r="26" spans="2:18" ht="14.25">
      <c r="B26" s="6">
        <v>60</v>
      </c>
      <c r="C26" s="55"/>
      <c r="D26" s="55"/>
      <c r="E26" s="55"/>
      <c r="F26" s="55"/>
      <c r="G26" s="55"/>
      <c r="H26" s="10"/>
      <c r="I26" s="10"/>
      <c r="J26" s="6">
        <v>60</v>
      </c>
      <c r="K26" s="55">
        <v>99</v>
      </c>
      <c r="L26" s="55">
        <v>68</v>
      </c>
      <c r="M26" s="55">
        <v>0</v>
      </c>
      <c r="N26" s="55"/>
      <c r="O26" s="55"/>
      <c r="P26" s="6"/>
      <c r="Q26" s="7"/>
      <c r="R26" s="55">
        <v>150</v>
      </c>
    </row>
    <row r="27" spans="2:18" ht="14.25">
      <c r="B27" s="6">
        <v>65</v>
      </c>
      <c r="C27" s="55"/>
      <c r="D27" s="55"/>
      <c r="E27" s="55"/>
      <c r="F27" s="55"/>
      <c r="G27" s="55"/>
      <c r="H27" s="10"/>
      <c r="I27" s="10"/>
      <c r="J27" s="6">
        <v>65</v>
      </c>
      <c r="K27" s="55">
        <v>100</v>
      </c>
      <c r="L27" s="55">
        <v>74</v>
      </c>
      <c r="M27" s="55">
        <v>0</v>
      </c>
      <c r="N27" s="55"/>
      <c r="O27" s="55"/>
      <c r="P27" s="6"/>
      <c r="Q27" s="7"/>
      <c r="R27" s="55">
        <v>140</v>
      </c>
    </row>
    <row r="28" spans="2:18" ht="14.25">
      <c r="B28" s="6">
        <v>70</v>
      </c>
      <c r="C28" s="55"/>
      <c r="D28" s="55"/>
      <c r="E28" s="55"/>
      <c r="F28" s="55"/>
      <c r="G28" s="55"/>
      <c r="J28" s="6">
        <v>70</v>
      </c>
      <c r="K28" s="55">
        <v>100</v>
      </c>
      <c r="L28" s="55">
        <v>77</v>
      </c>
      <c r="M28" s="55">
        <v>0</v>
      </c>
      <c r="N28" s="55"/>
      <c r="O28" s="55"/>
      <c r="P28" s="6"/>
      <c r="Q28" s="7"/>
      <c r="R28" s="55">
        <v>140</v>
      </c>
    </row>
    <row r="29" spans="2:18" ht="14.25">
      <c r="B29" s="6">
        <v>75</v>
      </c>
      <c r="C29" s="55"/>
      <c r="D29" s="55"/>
      <c r="E29" s="55"/>
      <c r="F29" s="55"/>
      <c r="G29" s="55"/>
      <c r="J29" s="6">
        <v>75</v>
      </c>
      <c r="K29" s="55">
        <v>100</v>
      </c>
      <c r="L29" s="55">
        <v>77</v>
      </c>
      <c r="M29" s="55">
        <v>5</v>
      </c>
      <c r="N29" s="55">
        <v>120</v>
      </c>
      <c r="O29" s="55">
        <v>40</v>
      </c>
      <c r="P29" s="6">
        <f>N29-O29</f>
        <v>80</v>
      </c>
      <c r="Q29" s="7">
        <f>P29/O29</f>
        <v>2</v>
      </c>
      <c r="R29" s="55">
        <v>140</v>
      </c>
    </row>
    <row r="30" spans="2:18" ht="14.25">
      <c r="B30" s="6">
        <v>80</v>
      </c>
      <c r="C30" s="55"/>
      <c r="D30" s="55"/>
      <c r="E30" s="55"/>
      <c r="F30" s="55"/>
      <c r="G30" s="55"/>
      <c r="J30" s="6">
        <v>80</v>
      </c>
      <c r="K30" s="55">
        <v>100</v>
      </c>
      <c r="L30" s="55">
        <v>77</v>
      </c>
      <c r="M30" s="55">
        <v>10</v>
      </c>
      <c r="N30" s="55">
        <v>120</v>
      </c>
      <c r="O30" s="55">
        <v>40</v>
      </c>
      <c r="P30" s="6">
        <f>N30-O30</f>
        <v>80</v>
      </c>
      <c r="Q30" s="7">
        <f>P30/O30</f>
        <v>2</v>
      </c>
      <c r="R30" s="55">
        <v>140</v>
      </c>
    </row>
    <row r="31" spans="2:18" ht="14.25">
      <c r="B31" s="6">
        <v>85</v>
      </c>
      <c r="C31" s="55"/>
      <c r="D31" s="55"/>
      <c r="E31" s="55"/>
      <c r="F31" s="55"/>
      <c r="G31" s="55"/>
      <c r="J31" s="6">
        <v>85</v>
      </c>
      <c r="K31" s="55"/>
      <c r="L31" s="55"/>
      <c r="M31" s="55"/>
      <c r="N31" s="55"/>
      <c r="O31" s="55"/>
      <c r="P31" s="6"/>
      <c r="Q31" s="7"/>
      <c r="R31" s="55"/>
    </row>
    <row r="32" spans="2:18" ht="14.25">
      <c r="B32" s="6">
        <v>90</v>
      </c>
      <c r="C32" s="55"/>
      <c r="D32" s="55"/>
      <c r="E32" s="55"/>
      <c r="F32" s="55"/>
      <c r="G32" s="55"/>
      <c r="J32" s="6">
        <v>90</v>
      </c>
      <c r="K32" s="55"/>
      <c r="L32" s="55"/>
      <c r="M32" s="55"/>
      <c r="N32" s="55"/>
      <c r="O32" s="55"/>
      <c r="P32" s="6"/>
      <c r="Q32" s="7"/>
      <c r="R32" s="55"/>
    </row>
    <row r="33" spans="2:18" ht="14.25">
      <c r="B33" s="6">
        <v>95</v>
      </c>
      <c r="C33" s="55"/>
      <c r="D33" s="55"/>
      <c r="E33" s="55"/>
      <c r="F33" s="55"/>
      <c r="G33" s="55"/>
      <c r="J33" s="6">
        <v>95</v>
      </c>
      <c r="K33" s="55"/>
      <c r="L33" s="55"/>
      <c r="M33" s="55"/>
      <c r="N33" s="55"/>
      <c r="O33" s="55"/>
      <c r="P33" s="6"/>
      <c r="Q33" s="7"/>
      <c r="R33" s="55"/>
    </row>
    <row r="34" spans="2:18" ht="14.25">
      <c r="B34" s="6">
        <v>100</v>
      </c>
      <c r="C34" s="55"/>
      <c r="D34" s="55"/>
      <c r="E34" s="55"/>
      <c r="F34" s="55"/>
      <c r="G34" s="55"/>
      <c r="J34" s="6">
        <v>100</v>
      </c>
      <c r="K34" s="55"/>
      <c r="L34" s="55"/>
      <c r="M34" s="55"/>
      <c r="N34" s="55"/>
      <c r="O34" s="55"/>
      <c r="P34" s="6"/>
      <c r="Q34" s="7"/>
      <c r="R34" s="55"/>
    </row>
    <row r="35" spans="2:18" ht="14.25">
      <c r="B35" s="6">
        <v>105</v>
      </c>
      <c r="C35" s="55"/>
      <c r="D35" s="55"/>
      <c r="E35" s="55"/>
      <c r="F35" s="55"/>
      <c r="G35" s="55"/>
      <c r="J35" s="6">
        <v>105</v>
      </c>
      <c r="K35" s="55"/>
      <c r="L35" s="55"/>
      <c r="M35" s="55"/>
      <c r="N35" s="55"/>
      <c r="O35" s="55"/>
      <c r="P35" s="6"/>
      <c r="Q35" s="7"/>
      <c r="R35" s="55"/>
    </row>
    <row r="36" spans="2:18" ht="14.25">
      <c r="B36" s="6">
        <v>110</v>
      </c>
      <c r="C36" s="55"/>
      <c r="D36" s="55"/>
      <c r="E36" s="55"/>
      <c r="F36" s="55"/>
      <c r="G36" s="55"/>
      <c r="J36" s="6">
        <v>110</v>
      </c>
      <c r="K36" s="55"/>
      <c r="L36" s="55"/>
      <c r="M36" s="55"/>
      <c r="N36" s="55"/>
      <c r="O36" s="55"/>
      <c r="P36" s="6"/>
      <c r="Q36" s="7"/>
      <c r="R36" s="55"/>
    </row>
    <row r="37" spans="2:18" ht="14.25">
      <c r="B37" s="6">
        <v>115</v>
      </c>
      <c r="C37" s="55"/>
      <c r="D37" s="55"/>
      <c r="E37" s="55"/>
      <c r="F37" s="55"/>
      <c r="G37" s="55"/>
      <c r="J37" s="6">
        <v>115</v>
      </c>
      <c r="K37" s="55"/>
      <c r="L37" s="55"/>
      <c r="M37" s="55"/>
      <c r="N37" s="55"/>
      <c r="O37" s="55"/>
      <c r="P37" s="6"/>
      <c r="Q37" s="7"/>
      <c r="R37" s="55"/>
    </row>
    <row r="38" spans="2:18" ht="14.25">
      <c r="B38" s="6">
        <v>120</v>
      </c>
      <c r="C38" s="55"/>
      <c r="D38" s="55"/>
      <c r="E38" s="55"/>
      <c r="F38" s="55"/>
      <c r="G38" s="55"/>
      <c r="J38" s="6">
        <v>120</v>
      </c>
      <c r="K38" s="55"/>
      <c r="L38" s="55"/>
      <c r="M38" s="55"/>
      <c r="N38" s="55"/>
      <c r="O38" s="55"/>
      <c r="P38" s="6"/>
      <c r="Q38" s="7"/>
      <c r="R38" s="55"/>
    </row>
    <row r="39" spans="2:18" ht="14.25">
      <c r="B39" s="6">
        <v>125</v>
      </c>
      <c r="C39" s="55"/>
      <c r="D39" s="55"/>
      <c r="E39" s="55"/>
      <c r="F39" s="55"/>
      <c r="G39" s="55"/>
      <c r="J39" s="6">
        <v>125</v>
      </c>
      <c r="K39" s="55"/>
      <c r="L39" s="55"/>
      <c r="M39" s="55"/>
      <c r="N39" s="55"/>
      <c r="O39" s="55"/>
      <c r="P39" s="6"/>
      <c r="Q39" s="7"/>
      <c r="R39" s="55"/>
    </row>
    <row r="40" spans="2:18" ht="14.25">
      <c r="B40" s="6">
        <v>130</v>
      </c>
      <c r="C40" s="55"/>
      <c r="D40" s="55"/>
      <c r="E40" s="55"/>
      <c r="F40" s="55"/>
      <c r="G40" s="55"/>
      <c r="J40" s="6">
        <v>130</v>
      </c>
      <c r="K40" s="55"/>
      <c r="L40" s="55"/>
      <c r="M40" s="55"/>
      <c r="N40" s="55"/>
      <c r="O40" s="55"/>
      <c r="P40" s="6"/>
      <c r="Q40" s="7"/>
      <c r="R40" s="55"/>
    </row>
    <row r="41" spans="2:18" ht="14.25">
      <c r="B41" s="6">
        <v>135</v>
      </c>
      <c r="C41" s="55"/>
      <c r="D41" s="55"/>
      <c r="E41" s="55"/>
      <c r="F41" s="55"/>
      <c r="G41" s="55"/>
      <c r="J41" s="6">
        <v>135</v>
      </c>
      <c r="K41" s="55"/>
      <c r="L41" s="55"/>
      <c r="M41" s="55"/>
      <c r="N41" s="55"/>
      <c r="O41" s="55"/>
      <c r="P41" s="6"/>
      <c r="Q41" s="7"/>
      <c r="R41" s="55"/>
    </row>
    <row r="42" spans="2:18" ht="14.25">
      <c r="B42" s="6">
        <v>140</v>
      </c>
      <c r="C42" s="55"/>
      <c r="D42" s="55"/>
      <c r="E42" s="55"/>
      <c r="F42" s="55"/>
      <c r="G42" s="55"/>
      <c r="J42" s="6">
        <v>140</v>
      </c>
      <c r="K42" s="55"/>
      <c r="L42" s="55"/>
      <c r="M42" s="55"/>
      <c r="N42" s="55"/>
      <c r="O42" s="55"/>
      <c r="P42" s="6"/>
      <c r="Q42" s="7"/>
      <c r="R42" s="55"/>
    </row>
    <row r="43" spans="2:18" ht="14.25">
      <c r="B43" s="6">
        <v>145</v>
      </c>
      <c r="C43" s="55"/>
      <c r="D43" s="55"/>
      <c r="E43" s="55"/>
      <c r="F43" s="55"/>
      <c r="G43" s="55"/>
      <c r="J43" s="6">
        <v>145</v>
      </c>
      <c r="K43" s="55"/>
      <c r="L43" s="55"/>
      <c r="M43" s="55"/>
      <c r="N43" s="55"/>
      <c r="O43" s="55"/>
      <c r="P43" s="6"/>
      <c r="Q43" s="7"/>
      <c r="R43" s="55"/>
    </row>
    <row r="44" spans="2:18" ht="14.25">
      <c r="B44" s="6">
        <v>150</v>
      </c>
      <c r="C44" s="55"/>
      <c r="D44" s="55"/>
      <c r="E44" s="55"/>
      <c r="F44" s="55"/>
      <c r="G44" s="55"/>
      <c r="J44" s="6">
        <v>150</v>
      </c>
      <c r="K44" s="55"/>
      <c r="L44" s="55"/>
      <c r="M44" s="55"/>
      <c r="N44" s="55"/>
      <c r="O44" s="55"/>
      <c r="P44" s="6"/>
      <c r="Q44" s="7"/>
      <c r="R44" s="55"/>
    </row>
    <row r="45" spans="2:18" ht="14.25">
      <c r="B45" s="6">
        <v>155</v>
      </c>
      <c r="C45" s="55"/>
      <c r="D45" s="55"/>
      <c r="E45" s="55"/>
      <c r="F45" s="55"/>
      <c r="G45" s="55"/>
      <c r="J45" s="6">
        <v>155</v>
      </c>
      <c r="K45" s="55"/>
      <c r="L45" s="55"/>
      <c r="M45" s="55"/>
      <c r="N45" s="55"/>
      <c r="O45" s="55"/>
      <c r="P45" s="6"/>
      <c r="Q45" s="7"/>
      <c r="R45" s="55"/>
    </row>
    <row r="46" spans="2:18" ht="14.25">
      <c r="B46" s="6">
        <v>160</v>
      </c>
      <c r="C46" s="55"/>
      <c r="D46" s="55"/>
      <c r="E46" s="55"/>
      <c r="F46" s="55"/>
      <c r="G46" s="55"/>
      <c r="J46" s="6">
        <v>160</v>
      </c>
      <c r="K46" s="55"/>
      <c r="L46" s="55"/>
      <c r="M46" s="55"/>
      <c r="N46" s="55"/>
      <c r="O46" s="55"/>
      <c r="P46" s="6"/>
      <c r="Q46" s="7"/>
      <c r="R46" s="55"/>
    </row>
    <row r="47" spans="2:18" ht="14.25">
      <c r="B47" s="6">
        <v>165</v>
      </c>
      <c r="C47" s="55"/>
      <c r="D47" s="55"/>
      <c r="E47" s="55"/>
      <c r="F47" s="55"/>
      <c r="G47" s="55"/>
      <c r="J47" s="6">
        <v>165</v>
      </c>
      <c r="K47" s="55"/>
      <c r="L47" s="55"/>
      <c r="M47" s="55"/>
      <c r="N47" s="55"/>
      <c r="O47" s="55"/>
      <c r="P47" s="6"/>
      <c r="Q47" s="7"/>
      <c r="R47" s="55"/>
    </row>
    <row r="48" spans="2:18" ht="14.25">
      <c r="B48" s="6">
        <v>170</v>
      </c>
      <c r="C48" s="55"/>
      <c r="D48" s="55"/>
      <c r="E48" s="55"/>
      <c r="F48" s="55"/>
      <c r="G48" s="55"/>
      <c r="J48" s="6">
        <v>170</v>
      </c>
      <c r="K48" s="55"/>
      <c r="L48" s="55"/>
      <c r="M48" s="55"/>
      <c r="N48" s="55"/>
      <c r="O48" s="55"/>
      <c r="P48" s="6"/>
      <c r="Q48" s="7"/>
      <c r="R48" s="55"/>
    </row>
    <row r="49" spans="2:18" ht="14.25">
      <c r="B49" s="6">
        <v>175</v>
      </c>
      <c r="C49" s="55"/>
      <c r="D49" s="55"/>
      <c r="E49" s="55"/>
      <c r="F49" s="55"/>
      <c r="G49" s="55"/>
      <c r="J49" s="6">
        <v>175</v>
      </c>
      <c r="K49" s="55"/>
      <c r="L49" s="55"/>
      <c r="M49" s="55"/>
      <c r="N49" s="55"/>
      <c r="O49" s="55"/>
      <c r="P49" s="6"/>
      <c r="Q49" s="7"/>
      <c r="R49" s="55"/>
    </row>
    <row r="50" spans="2:18" ht="14.25">
      <c r="B50" s="6">
        <v>180</v>
      </c>
      <c r="C50" s="55"/>
      <c r="D50" s="55"/>
      <c r="E50" s="55"/>
      <c r="F50" s="55"/>
      <c r="G50" s="55"/>
      <c r="J50" s="6">
        <v>180</v>
      </c>
      <c r="K50" s="55"/>
      <c r="L50" s="55"/>
      <c r="M50" s="55"/>
      <c r="N50" s="55"/>
      <c r="O50" s="55"/>
      <c r="P50" s="6"/>
      <c r="Q50" s="7"/>
      <c r="R50" s="55"/>
    </row>
    <row r="51" spans="2:18" ht="14.25">
      <c r="B51" s="6">
        <v>185</v>
      </c>
      <c r="C51" s="55"/>
      <c r="D51" s="55"/>
      <c r="E51" s="55"/>
      <c r="F51" s="55"/>
      <c r="G51" s="55"/>
      <c r="J51" s="6">
        <v>185</v>
      </c>
      <c r="K51" s="55"/>
      <c r="L51" s="55"/>
      <c r="M51" s="55"/>
      <c r="N51" s="55"/>
      <c r="O51" s="55"/>
      <c r="P51" s="6"/>
      <c r="Q51" s="7"/>
      <c r="R51" s="55"/>
    </row>
    <row r="52" spans="2:18" ht="14.25">
      <c r="B52" s="6">
        <v>190</v>
      </c>
      <c r="C52" s="55"/>
      <c r="D52" s="55"/>
      <c r="E52" s="55"/>
      <c r="F52" s="55"/>
      <c r="G52" s="55"/>
      <c r="J52" s="6">
        <v>190</v>
      </c>
      <c r="K52" s="55"/>
      <c r="L52" s="55"/>
      <c r="M52" s="55"/>
      <c r="N52" s="55"/>
      <c r="O52" s="55"/>
      <c r="P52" s="6"/>
      <c r="Q52" s="7"/>
      <c r="R52" s="55"/>
    </row>
    <row r="53" spans="2:18" ht="14.25">
      <c r="B53" s="6">
        <v>195</v>
      </c>
      <c r="C53" s="55"/>
      <c r="D53" s="55"/>
      <c r="E53" s="55"/>
      <c r="F53" s="55"/>
      <c r="G53" s="55"/>
      <c r="J53" s="6">
        <v>195</v>
      </c>
      <c r="K53" s="55"/>
      <c r="L53" s="55"/>
      <c r="M53" s="55"/>
      <c r="N53" s="55"/>
      <c r="O53" s="55"/>
      <c r="P53" s="6"/>
      <c r="Q53" s="7"/>
      <c r="R53" s="55"/>
    </row>
    <row r="54" spans="2:18" ht="14.25">
      <c r="B54" s="6">
        <v>200</v>
      </c>
      <c r="C54" s="55"/>
      <c r="D54" s="55"/>
      <c r="E54" s="55"/>
      <c r="F54" s="55"/>
      <c r="G54" s="55"/>
      <c r="J54" s="6">
        <v>200</v>
      </c>
      <c r="K54" s="55"/>
      <c r="L54" s="55"/>
      <c r="M54" s="55"/>
      <c r="N54" s="55"/>
      <c r="O54" s="55"/>
      <c r="P54" s="6"/>
      <c r="Q54" s="7"/>
      <c r="R54" s="55"/>
    </row>
    <row r="56" spans="1:21" ht="15">
      <c r="A56" s="10"/>
      <c r="B56" s="27" t="s">
        <v>72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5">
      <c r="A57" s="10"/>
      <c r="B57" s="33" t="s">
        <v>73</v>
      </c>
      <c r="C57" s="12"/>
      <c r="D57" s="12"/>
      <c r="E57" s="12"/>
      <c r="F57" s="12"/>
      <c r="G57" s="12"/>
      <c r="H57" s="12"/>
      <c r="I57" s="12"/>
      <c r="J57" s="15"/>
      <c r="K57" s="12"/>
      <c r="L57" s="33" t="s">
        <v>74</v>
      </c>
      <c r="M57" s="12"/>
      <c r="N57" s="12"/>
      <c r="O57" s="12"/>
      <c r="P57" s="12"/>
      <c r="Q57" s="12"/>
      <c r="R57" s="15"/>
      <c r="S57" s="10"/>
      <c r="T57" s="10"/>
      <c r="U57" s="10"/>
    </row>
    <row r="58" spans="1:21" ht="15">
      <c r="A58" s="10"/>
      <c r="B58" s="22"/>
      <c r="C58" s="27"/>
      <c r="D58" s="10"/>
      <c r="E58" s="10"/>
      <c r="F58" s="10"/>
      <c r="G58" s="10"/>
      <c r="H58" s="10"/>
      <c r="I58" s="10"/>
      <c r="J58" s="23"/>
      <c r="K58" s="10"/>
      <c r="L58" s="22"/>
      <c r="M58" s="10"/>
      <c r="N58" s="10"/>
      <c r="O58" s="10"/>
      <c r="P58" s="10"/>
      <c r="Q58" s="10"/>
      <c r="R58" s="23"/>
      <c r="S58" s="10"/>
      <c r="T58" s="10"/>
      <c r="U58" s="10"/>
    </row>
    <row r="59" spans="1:21" ht="14.25">
      <c r="A59" s="10"/>
      <c r="B59" s="22"/>
      <c r="C59" s="10"/>
      <c r="D59" s="10"/>
      <c r="E59" s="10"/>
      <c r="F59" s="10"/>
      <c r="G59" s="10"/>
      <c r="H59" s="10"/>
      <c r="I59" s="10"/>
      <c r="J59" s="23"/>
      <c r="K59" s="10"/>
      <c r="L59" s="22"/>
      <c r="M59" s="10"/>
      <c r="N59" s="10"/>
      <c r="O59" s="10"/>
      <c r="P59" s="10"/>
      <c r="Q59" s="10"/>
      <c r="R59" s="23"/>
      <c r="S59" s="10"/>
      <c r="T59" s="10"/>
      <c r="U59" s="10"/>
    </row>
    <row r="60" spans="1:21" ht="14.25">
      <c r="A60" s="10"/>
      <c r="B60" s="22"/>
      <c r="C60" s="10"/>
      <c r="D60" s="10"/>
      <c r="E60" s="10"/>
      <c r="F60" s="10"/>
      <c r="G60" s="10"/>
      <c r="H60" s="10"/>
      <c r="I60" s="10"/>
      <c r="J60" s="23"/>
      <c r="K60" s="10"/>
      <c r="L60" s="22"/>
      <c r="M60" s="10"/>
      <c r="N60" s="10"/>
      <c r="O60" s="10"/>
      <c r="P60" s="10"/>
      <c r="Q60" s="10"/>
      <c r="R60" s="23"/>
      <c r="S60" s="10"/>
      <c r="T60" s="10"/>
      <c r="U60" s="10"/>
    </row>
    <row r="61" spans="1:21" ht="14.25">
      <c r="A61" s="10"/>
      <c r="B61" s="22"/>
      <c r="C61" s="10"/>
      <c r="D61" s="10"/>
      <c r="E61" s="10"/>
      <c r="F61" s="10"/>
      <c r="G61" s="10"/>
      <c r="H61" s="10"/>
      <c r="I61" s="10"/>
      <c r="J61" s="23"/>
      <c r="K61" s="10"/>
      <c r="L61" s="22"/>
      <c r="M61" s="10"/>
      <c r="N61" s="10"/>
      <c r="O61" s="10"/>
      <c r="P61" s="10"/>
      <c r="Q61" s="10"/>
      <c r="R61" s="23"/>
      <c r="S61" s="10"/>
      <c r="T61" s="10"/>
      <c r="U61" s="10"/>
    </row>
    <row r="62" spans="1:21" ht="14.25">
      <c r="A62" s="10"/>
      <c r="B62" s="22"/>
      <c r="C62" s="10"/>
      <c r="D62" s="10"/>
      <c r="E62" s="10"/>
      <c r="F62" s="10"/>
      <c r="G62" s="10"/>
      <c r="H62" s="10"/>
      <c r="I62" s="10"/>
      <c r="J62" s="23"/>
      <c r="K62" s="10"/>
      <c r="L62" s="22"/>
      <c r="M62" s="10"/>
      <c r="N62" s="10"/>
      <c r="O62" s="10"/>
      <c r="P62" s="10"/>
      <c r="Q62" s="10"/>
      <c r="R62" s="23"/>
      <c r="S62" s="10"/>
      <c r="T62" s="10"/>
      <c r="U62" s="10"/>
    </row>
    <row r="63" spans="1:21" ht="14.25">
      <c r="A63" s="10"/>
      <c r="B63" s="22"/>
      <c r="C63" s="10"/>
      <c r="D63" s="10"/>
      <c r="E63" s="10"/>
      <c r="F63" s="10"/>
      <c r="G63" s="10"/>
      <c r="H63" s="10"/>
      <c r="I63" s="10"/>
      <c r="J63" s="23"/>
      <c r="K63" s="10"/>
      <c r="L63" s="22"/>
      <c r="M63" s="10"/>
      <c r="N63" s="10"/>
      <c r="O63" s="10"/>
      <c r="P63" s="10"/>
      <c r="Q63" s="10"/>
      <c r="R63" s="23"/>
      <c r="S63" s="10"/>
      <c r="T63" s="10"/>
      <c r="U63" s="10"/>
    </row>
    <row r="64" spans="1:21" ht="14.25">
      <c r="A64" s="10"/>
      <c r="B64" s="22"/>
      <c r="C64" s="10"/>
      <c r="D64" s="10"/>
      <c r="E64" s="10"/>
      <c r="F64" s="10"/>
      <c r="G64" s="10"/>
      <c r="H64" s="10"/>
      <c r="I64" s="10"/>
      <c r="J64" s="23"/>
      <c r="K64" s="10"/>
      <c r="L64" s="22"/>
      <c r="M64" s="10"/>
      <c r="N64" s="10"/>
      <c r="O64" s="10"/>
      <c r="P64" s="10"/>
      <c r="Q64" s="10"/>
      <c r="R64" s="23"/>
      <c r="S64" s="10"/>
      <c r="T64" s="10"/>
      <c r="U64" s="10"/>
    </row>
    <row r="65" spans="1:21" ht="14.25">
      <c r="A65" s="10"/>
      <c r="B65" s="22"/>
      <c r="C65" s="10"/>
      <c r="D65" s="10"/>
      <c r="E65" s="10"/>
      <c r="F65" s="10"/>
      <c r="G65" s="10"/>
      <c r="H65" s="10"/>
      <c r="I65" s="10"/>
      <c r="J65" s="23"/>
      <c r="K65" s="10"/>
      <c r="L65" s="22"/>
      <c r="M65" s="10"/>
      <c r="N65" s="10"/>
      <c r="O65" s="10"/>
      <c r="P65" s="10"/>
      <c r="Q65" s="10"/>
      <c r="R65" s="23"/>
      <c r="S65" s="10"/>
      <c r="T65" s="10"/>
      <c r="U65" s="10"/>
    </row>
    <row r="66" spans="1:21" ht="14.25">
      <c r="A66" s="10"/>
      <c r="B66" s="22"/>
      <c r="C66" s="10"/>
      <c r="D66" s="10"/>
      <c r="E66" s="10"/>
      <c r="F66" s="10"/>
      <c r="G66" s="10"/>
      <c r="H66" s="10"/>
      <c r="I66" s="10"/>
      <c r="J66" s="23"/>
      <c r="K66" s="10"/>
      <c r="L66" s="22"/>
      <c r="M66" s="10"/>
      <c r="N66" s="10"/>
      <c r="O66" s="10"/>
      <c r="P66" s="10"/>
      <c r="Q66" s="10"/>
      <c r="R66" s="23"/>
      <c r="S66" s="10"/>
      <c r="T66" s="10"/>
      <c r="U66" s="10"/>
    </row>
    <row r="67" spans="1:21" ht="14.25">
      <c r="A67" s="10"/>
      <c r="B67" s="22"/>
      <c r="C67" s="10"/>
      <c r="D67" s="10"/>
      <c r="E67" s="10"/>
      <c r="F67" s="10"/>
      <c r="G67" s="10"/>
      <c r="H67" s="10"/>
      <c r="I67" s="10"/>
      <c r="J67" s="23"/>
      <c r="K67" s="10"/>
      <c r="L67" s="22"/>
      <c r="M67" s="10"/>
      <c r="N67" s="10"/>
      <c r="O67" s="10"/>
      <c r="P67" s="10"/>
      <c r="Q67" s="10"/>
      <c r="R67" s="23"/>
      <c r="S67" s="10"/>
      <c r="T67" s="10"/>
      <c r="U67" s="10"/>
    </row>
    <row r="68" spans="1:21" ht="14.25">
      <c r="A68" s="10"/>
      <c r="B68" s="22"/>
      <c r="C68" s="10"/>
      <c r="D68" s="10"/>
      <c r="E68" s="10"/>
      <c r="F68" s="10"/>
      <c r="G68" s="10"/>
      <c r="H68" s="10"/>
      <c r="I68" s="10"/>
      <c r="J68" s="23"/>
      <c r="K68" s="10"/>
      <c r="L68" s="22"/>
      <c r="M68" s="10"/>
      <c r="N68" s="10"/>
      <c r="O68" s="10"/>
      <c r="P68" s="10"/>
      <c r="Q68" s="10"/>
      <c r="R68" s="23"/>
      <c r="S68" s="10"/>
      <c r="T68" s="10"/>
      <c r="U68" s="10"/>
    </row>
    <row r="69" spans="1:21" ht="14.25">
      <c r="A69" s="10"/>
      <c r="B69" s="22"/>
      <c r="C69" s="10"/>
      <c r="D69" s="10"/>
      <c r="E69" s="10"/>
      <c r="F69" s="10"/>
      <c r="G69" s="10"/>
      <c r="H69" s="10"/>
      <c r="I69" s="10"/>
      <c r="J69" s="23"/>
      <c r="K69" s="10"/>
      <c r="L69" s="22"/>
      <c r="M69" s="10"/>
      <c r="N69" s="10"/>
      <c r="O69" s="10"/>
      <c r="P69" s="10"/>
      <c r="Q69" s="10"/>
      <c r="R69" s="23"/>
      <c r="S69" s="10"/>
      <c r="T69" s="10"/>
      <c r="U69" s="10"/>
    </row>
    <row r="70" spans="1:21" ht="14.25">
      <c r="A70" s="10"/>
      <c r="B70" s="22"/>
      <c r="C70" s="10"/>
      <c r="D70" s="10"/>
      <c r="E70" s="10"/>
      <c r="F70" s="10"/>
      <c r="G70" s="10"/>
      <c r="H70" s="10"/>
      <c r="I70" s="10"/>
      <c r="J70" s="23"/>
      <c r="K70" s="10"/>
      <c r="L70" s="22"/>
      <c r="M70" s="10"/>
      <c r="N70" s="10"/>
      <c r="O70" s="10"/>
      <c r="P70" s="10"/>
      <c r="Q70" s="10"/>
      <c r="R70" s="23"/>
      <c r="S70" s="10"/>
      <c r="T70" s="10"/>
      <c r="U70" s="10"/>
    </row>
    <row r="71" spans="1:21" ht="14.25">
      <c r="A71" s="10"/>
      <c r="B71" s="22"/>
      <c r="C71" s="10"/>
      <c r="D71" s="10"/>
      <c r="E71" s="10"/>
      <c r="F71" s="10"/>
      <c r="G71" s="10"/>
      <c r="H71" s="10"/>
      <c r="I71" s="10"/>
      <c r="J71" s="23"/>
      <c r="K71" s="10"/>
      <c r="L71" s="22"/>
      <c r="M71" s="10"/>
      <c r="N71" s="10"/>
      <c r="O71" s="10"/>
      <c r="P71" s="10"/>
      <c r="Q71" s="10"/>
      <c r="R71" s="23"/>
      <c r="S71" s="10"/>
      <c r="T71" s="10"/>
      <c r="U71" s="10"/>
    </row>
    <row r="72" spans="1:21" ht="14.25">
      <c r="A72" s="10"/>
      <c r="B72" s="22"/>
      <c r="C72" s="10"/>
      <c r="D72" s="10"/>
      <c r="E72" s="10"/>
      <c r="F72" s="10"/>
      <c r="G72" s="10"/>
      <c r="H72" s="10"/>
      <c r="I72" s="10"/>
      <c r="J72" s="23"/>
      <c r="K72" s="10"/>
      <c r="L72" s="22"/>
      <c r="M72" s="10"/>
      <c r="N72" s="10"/>
      <c r="O72" s="10"/>
      <c r="P72" s="10"/>
      <c r="Q72" s="10"/>
      <c r="R72" s="23"/>
      <c r="S72" s="10"/>
      <c r="T72" s="10"/>
      <c r="U72" s="10"/>
    </row>
    <row r="73" spans="1:21" ht="14.25">
      <c r="A73" s="10"/>
      <c r="B73" s="22"/>
      <c r="C73" s="10"/>
      <c r="D73" s="10"/>
      <c r="E73" s="10"/>
      <c r="F73" s="10"/>
      <c r="G73" s="10"/>
      <c r="H73" s="10"/>
      <c r="I73" s="10"/>
      <c r="J73" s="23"/>
      <c r="K73" s="10"/>
      <c r="L73" s="22"/>
      <c r="M73" s="10"/>
      <c r="N73" s="10"/>
      <c r="O73" s="10"/>
      <c r="P73" s="10"/>
      <c r="Q73" s="10"/>
      <c r="R73" s="23"/>
      <c r="S73" s="10"/>
      <c r="T73" s="10"/>
      <c r="U73" s="10"/>
    </row>
    <row r="74" spans="1:21" ht="14.25">
      <c r="A74" s="10"/>
      <c r="B74" s="22"/>
      <c r="C74" s="10"/>
      <c r="D74" s="10"/>
      <c r="E74" s="10"/>
      <c r="F74" s="10"/>
      <c r="G74" s="10"/>
      <c r="H74" s="10"/>
      <c r="I74" s="10"/>
      <c r="J74" s="23"/>
      <c r="K74" s="10"/>
      <c r="L74" s="22"/>
      <c r="M74" s="10"/>
      <c r="N74" s="10"/>
      <c r="O74" s="10"/>
      <c r="P74" s="10"/>
      <c r="Q74" s="10"/>
      <c r="R74" s="23"/>
      <c r="S74" s="10"/>
      <c r="T74" s="10"/>
      <c r="U74" s="10"/>
    </row>
    <row r="75" spans="1:21" ht="14.25">
      <c r="A75" s="10"/>
      <c r="B75" s="22"/>
      <c r="C75" s="10"/>
      <c r="D75" s="10"/>
      <c r="E75" s="10"/>
      <c r="F75" s="10"/>
      <c r="G75" s="10"/>
      <c r="H75" s="10"/>
      <c r="I75" s="10"/>
      <c r="J75" s="23"/>
      <c r="K75" s="10"/>
      <c r="L75" s="22"/>
      <c r="M75" s="10"/>
      <c r="N75" s="10"/>
      <c r="O75" s="10"/>
      <c r="P75" s="10"/>
      <c r="Q75" s="10"/>
      <c r="R75" s="23"/>
      <c r="S75" s="10"/>
      <c r="T75" s="10"/>
      <c r="U75" s="10"/>
    </row>
    <row r="76" spans="1:21" ht="14.25">
      <c r="A76" s="10"/>
      <c r="B76" s="22"/>
      <c r="C76" s="10"/>
      <c r="D76" s="10"/>
      <c r="E76" s="10"/>
      <c r="F76" s="10"/>
      <c r="G76" s="10"/>
      <c r="H76" s="10"/>
      <c r="I76" s="10"/>
      <c r="J76" s="23"/>
      <c r="K76" s="10"/>
      <c r="L76" s="22"/>
      <c r="M76" s="10"/>
      <c r="N76" s="10"/>
      <c r="O76" s="10"/>
      <c r="P76" s="10"/>
      <c r="Q76" s="10"/>
      <c r="R76" s="23"/>
      <c r="S76" s="10"/>
      <c r="T76" s="10"/>
      <c r="U76" s="10"/>
    </row>
    <row r="77" spans="1:21" ht="14.25">
      <c r="A77" s="10"/>
      <c r="B77" s="22"/>
      <c r="C77" s="10"/>
      <c r="D77" s="10"/>
      <c r="E77" s="10"/>
      <c r="F77" s="10"/>
      <c r="G77" s="10"/>
      <c r="H77" s="10"/>
      <c r="I77" s="10"/>
      <c r="J77" s="23"/>
      <c r="K77" s="10"/>
      <c r="L77" s="22"/>
      <c r="M77" s="10"/>
      <c r="N77" s="10"/>
      <c r="O77" s="10"/>
      <c r="P77" s="10"/>
      <c r="Q77" s="10"/>
      <c r="R77" s="23"/>
      <c r="S77" s="10"/>
      <c r="T77" s="10"/>
      <c r="U77" s="10"/>
    </row>
    <row r="78" spans="1:21" ht="14.25">
      <c r="A78" s="10"/>
      <c r="B78" s="22"/>
      <c r="C78" s="10"/>
      <c r="D78" s="10"/>
      <c r="E78" s="10"/>
      <c r="F78" s="10"/>
      <c r="G78" s="10"/>
      <c r="H78" s="10"/>
      <c r="I78" s="10"/>
      <c r="J78" s="23"/>
      <c r="K78" s="10"/>
      <c r="L78" s="22"/>
      <c r="M78" s="10"/>
      <c r="N78" s="10"/>
      <c r="O78" s="10"/>
      <c r="P78" s="10"/>
      <c r="Q78" s="10"/>
      <c r="R78" s="23"/>
      <c r="S78" s="10"/>
      <c r="T78" s="10"/>
      <c r="U78" s="10"/>
    </row>
    <row r="79" spans="1:21" ht="14.25">
      <c r="A79" s="10"/>
      <c r="B79" s="17"/>
      <c r="C79" s="24"/>
      <c r="D79" s="24"/>
      <c r="E79" s="24"/>
      <c r="F79" s="24"/>
      <c r="G79" s="24"/>
      <c r="H79" s="24"/>
      <c r="I79" s="24"/>
      <c r="J79" s="19"/>
      <c r="K79" s="24"/>
      <c r="L79" s="17"/>
      <c r="M79" s="24"/>
      <c r="N79" s="24"/>
      <c r="O79" s="24"/>
      <c r="P79" s="24"/>
      <c r="Q79" s="24"/>
      <c r="R79" s="19"/>
      <c r="S79" s="10"/>
      <c r="T79" s="10"/>
      <c r="U79" s="10"/>
    </row>
    <row r="80" spans="1:2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0" ht="15">
      <c r="B81" s="27" t="s">
        <v>139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14.25"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4"/>
      <c r="S82" s="10"/>
      <c r="T82" s="10"/>
    </row>
    <row r="83" spans="2:20" ht="14.25"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7"/>
      <c r="S83" s="10"/>
      <c r="T83" s="10"/>
    </row>
    <row r="84" spans="2:20" ht="14.25">
      <c r="B84" s="85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7"/>
      <c r="S84" s="10"/>
      <c r="T84" s="10"/>
    </row>
    <row r="85" spans="2:20" ht="14.25"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7"/>
      <c r="S85" s="10"/>
      <c r="T85" s="10"/>
    </row>
    <row r="86" spans="2:20" ht="14.25"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7"/>
      <c r="S86" s="10"/>
      <c r="T86" s="10"/>
    </row>
    <row r="87" spans="2:20" ht="14.25"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7"/>
      <c r="S87" s="10"/>
      <c r="T87" s="10"/>
    </row>
    <row r="88" spans="2:20" ht="14.25"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7"/>
      <c r="S88" s="10"/>
      <c r="T88" s="10"/>
    </row>
    <row r="89" spans="2:20" ht="14.25"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7"/>
      <c r="S89" s="10"/>
      <c r="T89" s="10"/>
    </row>
    <row r="90" spans="2:20" ht="14.25">
      <c r="B90" s="8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  <c r="S90" s="10"/>
      <c r="T90" s="10"/>
    </row>
    <row r="91" spans="2:20" ht="14.25"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7"/>
      <c r="S91" s="10"/>
      <c r="T91" s="10"/>
    </row>
    <row r="92" spans="2:20" ht="14.25"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7"/>
      <c r="S92" s="10"/>
      <c r="T92" s="10"/>
    </row>
    <row r="93" spans="2:20" ht="14.25"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7"/>
      <c r="S93" s="10"/>
      <c r="T93" s="10"/>
    </row>
    <row r="94" spans="2:20" ht="14.25"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7"/>
      <c r="S94" s="10"/>
      <c r="T94" s="10"/>
    </row>
    <row r="95" spans="2:20" ht="14.25"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7"/>
      <c r="S95" s="10"/>
      <c r="T95" s="10"/>
    </row>
    <row r="96" spans="2:20" ht="14.25"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  <c r="S96" s="10"/>
      <c r="T96" s="10"/>
    </row>
    <row r="97" spans="2:20" ht="14.25"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7"/>
      <c r="S97" s="10"/>
      <c r="T97" s="10"/>
    </row>
    <row r="98" spans="2:20" ht="14.25"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7"/>
      <c r="S98" s="10"/>
      <c r="T98" s="10"/>
    </row>
    <row r="99" spans="2:20" ht="14.25"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7"/>
      <c r="S99" s="10"/>
      <c r="T99" s="10"/>
    </row>
    <row r="100" spans="2:20" ht="14.25">
      <c r="B100" s="88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90"/>
      <c r="S100" s="10"/>
      <c r="T100" s="10"/>
    </row>
    <row r="101" spans="19:20" ht="14.25">
      <c r="S101" s="10"/>
      <c r="T101" s="10"/>
    </row>
    <row r="102" spans="19:20" ht="14.25">
      <c r="S102" s="10"/>
      <c r="T102" s="10"/>
    </row>
    <row r="103" spans="19:20" ht="14.25">
      <c r="S103" s="10"/>
      <c r="T103" s="10"/>
    </row>
    <row r="104" spans="19:20" ht="14.25">
      <c r="S104" s="10"/>
      <c r="T104" s="10"/>
    </row>
    <row r="105" spans="19:20" ht="14.25">
      <c r="S105" s="10"/>
      <c r="T105" s="10"/>
    </row>
    <row r="106" spans="19:20" ht="14.25">
      <c r="S106" s="10"/>
      <c r="T106" s="10"/>
    </row>
    <row r="107" spans="19:20" ht="14.25">
      <c r="S107" s="10"/>
      <c r="T107" s="10"/>
    </row>
    <row r="108" spans="19:20" ht="14.25">
      <c r="S108" s="10"/>
      <c r="T108" s="10"/>
    </row>
    <row r="109" spans="19:20" ht="14.25">
      <c r="S109" s="10"/>
      <c r="T109" s="10"/>
    </row>
    <row r="110" ht="14.25">
      <c r="S110" s="10"/>
    </row>
    <row r="111" ht="14.25">
      <c r="S111" s="10"/>
    </row>
    <row r="112" ht="14.25">
      <c r="S112" s="10"/>
    </row>
    <row r="113" ht="14.25">
      <c r="S113" s="10"/>
    </row>
    <row r="114" ht="14.25">
      <c r="S114" s="10"/>
    </row>
    <row r="115" ht="14.25">
      <c r="S115" s="10"/>
    </row>
    <row r="116" ht="14.25">
      <c r="S116" s="10"/>
    </row>
    <row r="117" ht="14.25">
      <c r="S117" s="10"/>
    </row>
    <row r="118" ht="14.25">
      <c r="S118" s="10"/>
    </row>
    <row r="119" ht="14.25">
      <c r="S119" s="10"/>
    </row>
    <row r="120" ht="14.25">
      <c r="S120" s="10"/>
    </row>
    <row r="121" ht="14.25">
      <c r="S121" s="10"/>
    </row>
    <row r="122" ht="14.25">
      <c r="S122" s="10"/>
    </row>
    <row r="123" ht="14.25">
      <c r="S123" s="10"/>
    </row>
    <row r="124" ht="14.25">
      <c r="S124" s="10"/>
    </row>
    <row r="125" ht="14.25">
      <c r="S125" s="10"/>
    </row>
    <row r="126" ht="14.25">
      <c r="S126" s="10"/>
    </row>
    <row r="127" ht="14.25">
      <c r="S127" s="10"/>
    </row>
    <row r="128" ht="14.25">
      <c r="S128" s="10"/>
    </row>
    <row r="129" ht="14.25">
      <c r="S129" s="10"/>
    </row>
    <row r="130" ht="14.25">
      <c r="S130" s="10"/>
    </row>
    <row r="131" ht="14.25">
      <c r="S131" s="10"/>
    </row>
    <row r="132" ht="14.25">
      <c r="S132" s="10"/>
    </row>
    <row r="133" ht="14.25">
      <c r="S133" s="10"/>
    </row>
    <row r="134" ht="14.25">
      <c r="S134" s="10"/>
    </row>
    <row r="135" ht="14.25">
      <c r="S135" s="10"/>
    </row>
    <row r="136" ht="14.25">
      <c r="S136" s="10"/>
    </row>
    <row r="137" ht="14.25">
      <c r="S137" s="10"/>
    </row>
    <row r="138" ht="14.25">
      <c r="S138" s="10"/>
    </row>
    <row r="139" ht="14.25">
      <c r="S139" s="10"/>
    </row>
    <row r="140" ht="14.25">
      <c r="S140" s="10"/>
    </row>
    <row r="141" ht="14.25">
      <c r="S141" s="10"/>
    </row>
    <row r="142" ht="14.25">
      <c r="S142" s="10"/>
    </row>
    <row r="143" ht="14.25">
      <c r="S143" s="10"/>
    </row>
    <row r="144" ht="14.25">
      <c r="S144" s="10"/>
    </row>
    <row r="145" ht="14.25">
      <c r="S145" s="10"/>
    </row>
    <row r="146" ht="14.25">
      <c r="S146" s="10"/>
    </row>
    <row r="147" ht="14.25">
      <c r="S147" s="10"/>
    </row>
    <row r="148" ht="14.25">
      <c r="S148" s="10"/>
    </row>
    <row r="149" ht="14.25">
      <c r="S149" s="10"/>
    </row>
    <row r="150" ht="14.25">
      <c r="S150" s="10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5.8515625" style="2" customWidth="1"/>
    <col min="3" max="3" width="12.7109375" style="2" customWidth="1"/>
    <col min="4" max="4" width="11.421875" style="2" customWidth="1"/>
    <col min="5" max="5" width="12.8515625" style="2" customWidth="1"/>
    <col min="6" max="6" width="13.140625" style="2" customWidth="1"/>
    <col min="7" max="8" width="11.57421875" style="2" customWidth="1"/>
    <col min="9" max="9" width="10.421875" style="2" customWidth="1"/>
    <col min="10" max="10" width="11.140625" style="2" customWidth="1"/>
    <col min="11" max="11" width="11.8515625" style="2" customWidth="1"/>
    <col min="12" max="12" width="13.28125" style="2" customWidth="1"/>
    <col min="13" max="13" width="13.140625" style="2" customWidth="1"/>
    <col min="14" max="14" width="15.28125" style="2" customWidth="1"/>
    <col min="15" max="15" width="9.140625" style="2" customWidth="1"/>
    <col min="16" max="16" width="3.140625" style="2" customWidth="1"/>
    <col min="17" max="17" width="13.140625" style="2" customWidth="1"/>
    <col min="18" max="19" width="9.140625" style="2" customWidth="1"/>
    <col min="20" max="20" width="10.8515625" style="2" customWidth="1"/>
    <col min="21" max="16384" width="9.140625" style="2" customWidth="1"/>
  </cols>
  <sheetData>
    <row r="2" spans="2:15" ht="15">
      <c r="B2" s="3"/>
      <c r="C2" s="4" t="s">
        <v>15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3:15" ht="15">
      <c r="C4" s="6" t="s">
        <v>13</v>
      </c>
      <c r="D4" s="57"/>
      <c r="E4" s="7" t="s">
        <v>14</v>
      </c>
      <c r="F4" s="8"/>
      <c r="G4" s="58"/>
      <c r="H4" s="59"/>
      <c r="I4" s="59"/>
      <c r="J4" s="59"/>
      <c r="K4" s="59"/>
      <c r="L4" s="59"/>
      <c r="M4" s="59"/>
      <c r="N4" s="59"/>
      <c r="O4" s="60"/>
    </row>
    <row r="5" ht="14.25">
      <c r="O5" s="2">
        <v>3</v>
      </c>
    </row>
    <row r="6" spans="2:3" ht="15">
      <c r="B6" s="21" t="s">
        <v>81</v>
      </c>
      <c r="C6" s="5" t="s">
        <v>112</v>
      </c>
    </row>
    <row r="7" s="34" customFormat="1" ht="14.25"/>
    <row r="8" spans="3:14" s="34" customFormat="1" ht="15">
      <c r="C8" s="36" t="s">
        <v>109</v>
      </c>
      <c r="D8" s="37"/>
      <c r="E8" s="38"/>
      <c r="F8" s="36">
        <f>D17</f>
        <v>200.2</v>
      </c>
      <c r="G8" s="36" t="s">
        <v>110</v>
      </c>
      <c r="H8" s="37"/>
      <c r="I8" s="37"/>
      <c r="J8" s="37"/>
      <c r="K8" s="37"/>
      <c r="L8" s="37"/>
      <c r="M8" s="38"/>
      <c r="N8" s="75">
        <f>S17</f>
        <v>107.77719883562355</v>
      </c>
    </row>
    <row r="9" s="34" customFormat="1" ht="14.25"/>
    <row r="10" spans="4:14" s="35" customFormat="1" ht="14.25">
      <c r="D10" s="41" t="s">
        <v>0</v>
      </c>
      <c r="E10" s="41" t="s">
        <v>103</v>
      </c>
      <c r="M10" s="41" t="s">
        <v>99</v>
      </c>
      <c r="N10" s="45" t="s">
        <v>101</v>
      </c>
    </row>
    <row r="11" spans="4:20" s="35" customFormat="1" ht="15">
      <c r="D11" s="42" t="s">
        <v>3</v>
      </c>
      <c r="E11" s="42" t="s">
        <v>20</v>
      </c>
      <c r="M11" s="42" t="s">
        <v>100</v>
      </c>
      <c r="N11" s="46" t="s">
        <v>102</v>
      </c>
      <c r="T11" s="27" t="s">
        <v>129</v>
      </c>
    </row>
    <row r="12" spans="3:24" s="35" customFormat="1" ht="15">
      <c r="C12" s="36" t="s">
        <v>84</v>
      </c>
      <c r="D12" s="43"/>
      <c r="E12" s="43" t="s">
        <v>114</v>
      </c>
      <c r="M12" s="43"/>
      <c r="N12" s="44" t="s">
        <v>100</v>
      </c>
      <c r="Q12" s="69" t="s">
        <v>115</v>
      </c>
      <c r="R12" s="69"/>
      <c r="S12" s="69"/>
      <c r="T12" s="79" t="s">
        <v>130</v>
      </c>
      <c r="U12" s="70" t="s">
        <v>116</v>
      </c>
      <c r="V12" s="63" t="s">
        <v>119</v>
      </c>
      <c r="W12" s="63" t="s">
        <v>120</v>
      </c>
      <c r="X12" s="64" t="s">
        <v>0</v>
      </c>
    </row>
    <row r="13" spans="4:24" s="35" customFormat="1" ht="15">
      <c r="D13" s="30" t="s">
        <v>97</v>
      </c>
      <c r="E13" s="30" t="s">
        <v>69</v>
      </c>
      <c r="M13" s="30" t="s">
        <v>108</v>
      </c>
      <c r="N13" s="47" t="s">
        <v>104</v>
      </c>
      <c r="Q13" s="35" t="s">
        <v>126</v>
      </c>
      <c r="R13" s="35" t="s">
        <v>127</v>
      </c>
      <c r="S13" s="35" t="s">
        <v>128</v>
      </c>
      <c r="T13" s="27" t="s">
        <v>118</v>
      </c>
      <c r="U13" s="65" t="s">
        <v>121</v>
      </c>
      <c r="V13" s="61">
        <v>12</v>
      </c>
      <c r="W13" s="61">
        <v>12.011</v>
      </c>
      <c r="X13" s="66">
        <f>V13*W13</f>
        <v>144.132</v>
      </c>
    </row>
    <row r="14" spans="3:24" s="35" customFormat="1" ht="15">
      <c r="C14" s="27" t="s">
        <v>90</v>
      </c>
      <c r="N14" s="40"/>
      <c r="Q14" s="74">
        <f>X16</f>
        <v>342.2948</v>
      </c>
      <c r="R14" s="74">
        <f>X21</f>
        <v>176.036</v>
      </c>
      <c r="S14" s="74">
        <f>X27</f>
        <v>184.2736</v>
      </c>
      <c r="T14" s="74"/>
      <c r="U14" s="65" t="s">
        <v>122</v>
      </c>
      <c r="V14" s="61">
        <v>22</v>
      </c>
      <c r="W14" s="61">
        <v>1.0079</v>
      </c>
      <c r="X14" s="66">
        <f>V14*W14</f>
        <v>22.1738</v>
      </c>
    </row>
    <row r="15" spans="3:24" s="35" customFormat="1" ht="14.25">
      <c r="C15" s="39" t="s">
        <v>87</v>
      </c>
      <c r="D15" s="78">
        <v>100</v>
      </c>
      <c r="E15" s="78">
        <v>48.1</v>
      </c>
      <c r="M15" s="75">
        <f>T15</f>
        <v>50.35083823763322</v>
      </c>
      <c r="N15" s="76">
        <f>(M15*100)/S15</f>
        <v>93.52848212865551</v>
      </c>
      <c r="Q15" s="74">
        <f>D15</f>
        <v>100</v>
      </c>
      <c r="R15" s="74">
        <f>(Q15*$R$14)/$Q$14</f>
        <v>51.42818412666508</v>
      </c>
      <c r="S15" s="74">
        <f>(Q15*$S$14)/$Q$14</f>
        <v>53.83476465315862</v>
      </c>
      <c r="T15" s="74">
        <f>(E15*S15)/R15</f>
        <v>50.35083823763322</v>
      </c>
      <c r="U15" s="65" t="s">
        <v>123</v>
      </c>
      <c r="V15" s="61">
        <v>11</v>
      </c>
      <c r="W15" s="61">
        <v>15.999</v>
      </c>
      <c r="X15" s="66">
        <f>V15*W15</f>
        <v>175.989</v>
      </c>
    </row>
    <row r="16" spans="3:24" s="35" customFormat="1" ht="14.25">
      <c r="C16" s="39" t="s">
        <v>88</v>
      </c>
      <c r="D16" s="78">
        <v>100.2</v>
      </c>
      <c r="E16" s="78">
        <v>48.1</v>
      </c>
      <c r="M16" s="75">
        <f>T16</f>
        <v>50.35083823763321</v>
      </c>
      <c r="N16" s="76">
        <f>(M16*100)/S16</f>
        <v>93.34179853159233</v>
      </c>
      <c r="Q16" s="74">
        <f>D16</f>
        <v>100.2</v>
      </c>
      <c r="R16" s="74">
        <f>(Q16*$R$14)/$Q$14</f>
        <v>51.531040494918415</v>
      </c>
      <c r="S16" s="74">
        <f>(Q16*$S$14)/$Q$14</f>
        <v>53.942434182464936</v>
      </c>
      <c r="T16" s="74">
        <f>(E16*S16)/R16</f>
        <v>50.35083823763321</v>
      </c>
      <c r="U16" s="65"/>
      <c r="V16" s="61"/>
      <c r="W16" s="61"/>
      <c r="X16" s="71">
        <f>X13+X14+X15</f>
        <v>342.2948</v>
      </c>
    </row>
    <row r="17" spans="3:24" s="35" customFormat="1" ht="14.25">
      <c r="C17" s="39" t="s">
        <v>89</v>
      </c>
      <c r="D17" s="39">
        <f>D15+D16</f>
        <v>200.2</v>
      </c>
      <c r="E17" s="39">
        <f>E16+E15</f>
        <v>96.2</v>
      </c>
      <c r="M17" s="75">
        <f>T17</f>
        <v>100.70167647526642</v>
      </c>
      <c r="N17" s="76">
        <f>(M17*100)/$N$8</f>
        <v>93.43504708157394</v>
      </c>
      <c r="Q17" s="74">
        <f>D17</f>
        <v>200.2</v>
      </c>
      <c r="R17" s="74">
        <f>(Q17*$R$14)/$Q$14</f>
        <v>102.9592246215835</v>
      </c>
      <c r="S17" s="74">
        <f>(Q17*$S$14)/$Q$14</f>
        <v>107.77719883562355</v>
      </c>
      <c r="T17" s="74">
        <f>(E17*S17)/R17</f>
        <v>100.70167647526642</v>
      </c>
      <c r="U17" s="65"/>
      <c r="V17" s="61"/>
      <c r="W17" s="61"/>
      <c r="X17" s="66"/>
    </row>
    <row r="18" spans="13:24" s="35" customFormat="1" ht="14.25">
      <c r="M18" s="40"/>
      <c r="T18" s="62"/>
      <c r="U18" s="72" t="s">
        <v>117</v>
      </c>
      <c r="V18" s="61" t="s">
        <v>124</v>
      </c>
      <c r="W18" s="61" t="s">
        <v>120</v>
      </c>
      <c r="X18" s="66"/>
    </row>
    <row r="19" spans="6:24" s="35" customFormat="1" ht="14.25">
      <c r="F19" s="41" t="s">
        <v>0</v>
      </c>
      <c r="G19" s="41" t="s">
        <v>0</v>
      </c>
      <c r="H19" s="41" t="s">
        <v>0</v>
      </c>
      <c r="I19" s="41" t="s">
        <v>92</v>
      </c>
      <c r="J19" s="48" t="s">
        <v>106</v>
      </c>
      <c r="K19" s="49"/>
      <c r="L19" s="41" t="s">
        <v>49</v>
      </c>
      <c r="M19" s="41" t="s">
        <v>99</v>
      </c>
      <c r="N19" s="45" t="s">
        <v>101</v>
      </c>
      <c r="T19" s="62"/>
      <c r="U19" s="65" t="s">
        <v>121</v>
      </c>
      <c r="V19" s="61">
        <f>4*1</f>
        <v>4</v>
      </c>
      <c r="W19" s="61">
        <v>12.011</v>
      </c>
      <c r="X19" s="66">
        <f>V19*W19</f>
        <v>48.044</v>
      </c>
    </row>
    <row r="20" spans="6:24" s="35" customFormat="1" ht="14.25">
      <c r="F20" s="42" t="s">
        <v>85</v>
      </c>
      <c r="G20" s="42" t="s">
        <v>85</v>
      </c>
      <c r="H20" s="42" t="s">
        <v>85</v>
      </c>
      <c r="I20" s="42" t="s">
        <v>93</v>
      </c>
      <c r="J20" s="50"/>
      <c r="K20" s="51"/>
      <c r="L20" s="42" t="s">
        <v>105</v>
      </c>
      <c r="M20" s="42" t="s">
        <v>100</v>
      </c>
      <c r="N20" s="46" t="s">
        <v>102</v>
      </c>
      <c r="T20" s="62"/>
      <c r="U20" s="65" t="s">
        <v>123</v>
      </c>
      <c r="V20" s="61">
        <f>4*2</f>
        <v>8</v>
      </c>
      <c r="W20" s="61">
        <v>15.999</v>
      </c>
      <c r="X20" s="66">
        <f>V20*W20</f>
        <v>127.992</v>
      </c>
    </row>
    <row r="21" spans="6:24" s="35" customFormat="1" ht="14.25">
      <c r="F21" s="43"/>
      <c r="G21" s="43" t="s">
        <v>86</v>
      </c>
      <c r="H21" s="43" t="s">
        <v>91</v>
      </c>
      <c r="I21" s="43"/>
      <c r="J21" s="52"/>
      <c r="K21" s="53"/>
      <c r="L21" s="43"/>
      <c r="M21" s="43"/>
      <c r="N21" s="44" t="s">
        <v>100</v>
      </c>
      <c r="T21" s="62"/>
      <c r="U21" s="65"/>
      <c r="V21" s="61"/>
      <c r="W21" s="61"/>
      <c r="X21" s="71">
        <f>X19+X20</f>
        <v>176.036</v>
      </c>
    </row>
    <row r="22" spans="6:24" s="35" customFormat="1" ht="15">
      <c r="F22" s="39" t="s">
        <v>96</v>
      </c>
      <c r="G22" s="39" t="s">
        <v>96</v>
      </c>
      <c r="H22" s="39" t="s">
        <v>96</v>
      </c>
      <c r="I22" s="30" t="s">
        <v>98</v>
      </c>
      <c r="J22" s="39" t="s">
        <v>94</v>
      </c>
      <c r="K22" s="39" t="s">
        <v>95</v>
      </c>
      <c r="L22" s="30" t="s">
        <v>107</v>
      </c>
      <c r="M22" s="30" t="s">
        <v>108</v>
      </c>
      <c r="N22" s="47" t="s">
        <v>104</v>
      </c>
      <c r="T22" s="62"/>
      <c r="U22" s="65"/>
      <c r="V22" s="61"/>
      <c r="W22" s="61"/>
      <c r="X22" s="66"/>
    </row>
    <row r="23" spans="20:24" s="35" customFormat="1" ht="14.25">
      <c r="T23" s="62"/>
      <c r="U23" s="72" t="s">
        <v>125</v>
      </c>
      <c r="V23" s="61" t="s">
        <v>124</v>
      </c>
      <c r="W23" s="61" t="s">
        <v>120</v>
      </c>
      <c r="X23" s="66"/>
    </row>
    <row r="24" spans="3:24" s="35" customFormat="1" ht="15">
      <c r="C24" s="27" t="s">
        <v>83</v>
      </c>
      <c r="F24" s="78">
        <v>30.6872</v>
      </c>
      <c r="G24" s="78">
        <v>54.4593</v>
      </c>
      <c r="H24" s="78">
        <v>52.5428</v>
      </c>
      <c r="I24" s="77">
        <f>((H24-F24)/(G24-F24))</f>
        <v>0.9193802819271331</v>
      </c>
      <c r="J24" s="78">
        <v>35.267</v>
      </c>
      <c r="K24" s="78">
        <v>45.267</v>
      </c>
      <c r="L24" s="78">
        <v>214</v>
      </c>
      <c r="M24" s="75">
        <f>(J24*L24)/100</f>
        <v>75.47138000000001</v>
      </c>
      <c r="N24" s="75">
        <f>(M24*100)/$N$8</f>
        <v>70.02536790282073</v>
      </c>
      <c r="T24" s="62"/>
      <c r="U24" s="65" t="s">
        <v>121</v>
      </c>
      <c r="V24" s="61">
        <f>4*2</f>
        <v>8</v>
      </c>
      <c r="W24" s="61">
        <v>12.011</v>
      </c>
      <c r="X24" s="66">
        <f>V24*W24</f>
        <v>96.088</v>
      </c>
    </row>
    <row r="25" spans="3:24" s="35" customFormat="1" ht="15">
      <c r="C25" s="27" t="s">
        <v>82</v>
      </c>
      <c r="F25" s="78">
        <v>30.6872</v>
      </c>
      <c r="G25" s="78">
        <v>54.4593</v>
      </c>
      <c r="H25" s="78">
        <v>51.2393</v>
      </c>
      <c r="I25" s="77">
        <f>((H25-F25)/(G25-F25))</f>
        <v>0.8645470951241161</v>
      </c>
      <c r="J25" s="78">
        <v>74.297</v>
      </c>
      <c r="K25" s="78">
        <v>93.254</v>
      </c>
      <c r="L25" s="78">
        <v>65</v>
      </c>
      <c r="M25" s="75">
        <f>(J25*L25)/100</f>
        <v>48.293049999999994</v>
      </c>
      <c r="N25" s="75">
        <f>(M25*100)/$N$8</f>
        <v>44.80822522921027</v>
      </c>
      <c r="Q25" s="34"/>
      <c r="R25" s="34"/>
      <c r="S25" s="34"/>
      <c r="T25" s="62"/>
      <c r="U25" s="65" t="s">
        <v>122</v>
      </c>
      <c r="V25" s="61">
        <f>4*6</f>
        <v>24</v>
      </c>
      <c r="W25" s="61">
        <v>1.0079</v>
      </c>
      <c r="X25" s="66">
        <f>V25*W25</f>
        <v>24.1896</v>
      </c>
    </row>
    <row r="26" spans="17:24" s="35" customFormat="1" ht="14.25">
      <c r="Q26" s="10"/>
      <c r="R26" s="10"/>
      <c r="S26" s="2"/>
      <c r="T26" s="62"/>
      <c r="U26" s="65" t="s">
        <v>123</v>
      </c>
      <c r="V26" s="61">
        <f>4*1</f>
        <v>4</v>
      </c>
      <c r="W26" s="61">
        <v>15.999</v>
      </c>
      <c r="X26" s="66">
        <f>V26*W26</f>
        <v>63.996</v>
      </c>
    </row>
    <row r="27" spans="17:24" s="34" customFormat="1" ht="14.25">
      <c r="Q27" s="10"/>
      <c r="R27" s="10"/>
      <c r="S27" s="2"/>
      <c r="T27" s="62"/>
      <c r="U27" s="67"/>
      <c r="V27" s="68"/>
      <c r="W27" s="68"/>
      <c r="X27" s="73">
        <f>X24+X25+X26</f>
        <v>184.2736</v>
      </c>
    </row>
    <row r="28" spans="1:16" ht="15">
      <c r="A28" s="10"/>
      <c r="B28" s="27" t="s">
        <v>113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33"/>
      <c r="C29" s="12"/>
      <c r="D29" s="12"/>
      <c r="E29" s="12"/>
      <c r="F29" s="12"/>
      <c r="G29" s="12"/>
      <c r="H29" s="12"/>
      <c r="I29" s="12"/>
      <c r="J29" s="54"/>
      <c r="K29" s="12"/>
      <c r="L29" s="12"/>
      <c r="M29" s="12"/>
      <c r="N29" s="12"/>
      <c r="O29" s="15"/>
      <c r="P29" s="10"/>
    </row>
    <row r="30" spans="1:18" ht="15">
      <c r="A30" s="10"/>
      <c r="B30" s="22"/>
      <c r="C30" s="27"/>
      <c r="D30" s="10"/>
      <c r="E30" s="10"/>
      <c r="F30" s="10"/>
      <c r="H30" s="80" t="s">
        <v>138</v>
      </c>
      <c r="I30" s="81" t="s">
        <v>134</v>
      </c>
      <c r="J30" s="91"/>
      <c r="K30" s="81" t="s">
        <v>135</v>
      </c>
      <c r="L30" s="91"/>
      <c r="M30" s="81" t="s">
        <v>66</v>
      </c>
      <c r="O30" s="23"/>
      <c r="P30" s="10"/>
      <c r="Q30" s="10"/>
      <c r="R30" s="10"/>
    </row>
    <row r="31" spans="1:18" ht="14.25">
      <c r="A31" s="10"/>
      <c r="B31" s="22"/>
      <c r="C31" s="10"/>
      <c r="D31" s="10"/>
      <c r="E31" s="10"/>
      <c r="F31" s="10"/>
      <c r="O31" s="23"/>
      <c r="P31" s="10"/>
      <c r="Q31" s="10"/>
      <c r="R31" s="10"/>
    </row>
    <row r="32" spans="1:18" ht="15">
      <c r="A32" s="10"/>
      <c r="B32" s="22"/>
      <c r="C32" s="10"/>
      <c r="D32" s="10"/>
      <c r="E32" s="10"/>
      <c r="F32" s="10"/>
      <c r="H32" s="80" t="s">
        <v>137</v>
      </c>
      <c r="I32" s="81" t="s">
        <v>134</v>
      </c>
      <c r="J32" s="91"/>
      <c r="K32" s="81" t="s">
        <v>135</v>
      </c>
      <c r="L32" s="91"/>
      <c r="M32" s="81" t="s">
        <v>66</v>
      </c>
      <c r="N32" s="10"/>
      <c r="O32" s="23"/>
      <c r="P32" s="10"/>
      <c r="Q32" s="10"/>
      <c r="R32" s="10"/>
    </row>
    <row r="33" spans="1:18" ht="14.25">
      <c r="A33" s="10"/>
      <c r="B33" s="2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10"/>
      <c r="Q33" s="10"/>
      <c r="R33" s="10"/>
    </row>
    <row r="34" spans="1:18" ht="14.25">
      <c r="A34" s="10"/>
      <c r="B34" s="2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10"/>
      <c r="Q34" s="10"/>
      <c r="R34" s="10"/>
    </row>
    <row r="35" spans="1:18" ht="15">
      <c r="A35" s="10"/>
      <c r="B35" s="22"/>
      <c r="C35" s="10"/>
      <c r="D35" s="10"/>
      <c r="E35" s="10"/>
      <c r="F35" s="10"/>
      <c r="G35" s="10"/>
      <c r="H35" s="27" t="s">
        <v>132</v>
      </c>
      <c r="I35" s="27"/>
      <c r="J35" s="10"/>
      <c r="K35" s="27" t="s">
        <v>131</v>
      </c>
      <c r="L35" s="27"/>
      <c r="M35" s="27" t="s">
        <v>133</v>
      </c>
      <c r="O35" s="23"/>
      <c r="P35" s="10"/>
      <c r="Q35" s="10"/>
      <c r="R35" s="10"/>
    </row>
    <row r="36" spans="1:18" ht="14.25">
      <c r="A36" s="10"/>
      <c r="B36" s="2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10"/>
      <c r="Q36" s="10"/>
      <c r="R36" s="10"/>
    </row>
    <row r="37" spans="1:18" ht="14.25">
      <c r="A37" s="10"/>
      <c r="B37" s="2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10"/>
      <c r="Q37" s="10"/>
      <c r="R37" s="10"/>
    </row>
    <row r="38" spans="1:18" ht="14.25">
      <c r="A38" s="10"/>
      <c r="B38" s="2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/>
      <c r="P38" s="10"/>
      <c r="Q38" s="10"/>
      <c r="R38" s="10"/>
    </row>
    <row r="39" spans="1:18" ht="14.25">
      <c r="A39" s="10"/>
      <c r="B39" s="2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3"/>
      <c r="P39" s="10"/>
      <c r="Q39" s="10"/>
      <c r="R39" s="10"/>
    </row>
    <row r="40" spans="1:18" ht="14.25">
      <c r="A40" s="10"/>
      <c r="B40" s="2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3"/>
      <c r="P40" s="10"/>
      <c r="Q40" s="10"/>
      <c r="R40" s="10"/>
    </row>
    <row r="41" spans="1:18" ht="14.25">
      <c r="A41" s="10"/>
      <c r="B41" s="2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3"/>
      <c r="P41" s="10"/>
      <c r="Q41" s="10"/>
      <c r="R41" s="10"/>
    </row>
    <row r="42" spans="1:18" ht="14.25">
      <c r="A42" s="10"/>
      <c r="B42" s="2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3"/>
      <c r="P42" s="10"/>
      <c r="Q42" s="10"/>
      <c r="R42" s="10"/>
    </row>
    <row r="43" spans="1:18" ht="14.25">
      <c r="A43" s="10"/>
      <c r="B43" s="2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3"/>
      <c r="P43" s="10"/>
      <c r="Q43" s="10"/>
      <c r="R43" s="10"/>
    </row>
    <row r="44" spans="1:18" ht="14.25">
      <c r="A44" s="10"/>
      <c r="B44" s="1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9"/>
      <c r="P44" s="10"/>
      <c r="Q44" s="10"/>
      <c r="R44" s="10"/>
    </row>
    <row r="45" spans="1:18" ht="14.25">
      <c r="A45" s="10"/>
      <c r="B45" s="10"/>
      <c r="C45" s="10"/>
      <c r="D45" s="10"/>
      <c r="E45" s="10"/>
      <c r="F45" s="10"/>
      <c r="G45" s="10"/>
      <c r="H45" s="10" t="s">
        <v>136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2:17" ht="15">
      <c r="B46" s="27" t="s">
        <v>111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14.25"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  <c r="P47" s="10"/>
      <c r="Q47" s="10"/>
    </row>
    <row r="48" spans="2:17" ht="14.25"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7"/>
      <c r="P48" s="10"/>
      <c r="Q48" s="10"/>
    </row>
    <row r="49" spans="2:17" ht="14.25"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10"/>
      <c r="Q49" s="10"/>
    </row>
    <row r="50" spans="2:17" ht="14.25"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/>
      <c r="P50" s="10"/>
      <c r="Q50" s="10"/>
    </row>
    <row r="51" spans="2:17" ht="14.2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  <c r="P51" s="10"/>
      <c r="Q51" s="10"/>
    </row>
    <row r="52" spans="2:17" ht="14.25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7"/>
      <c r="P52" s="10"/>
      <c r="Q52" s="10"/>
    </row>
    <row r="53" spans="2:17" ht="14.25"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10"/>
      <c r="Q53" s="10"/>
    </row>
    <row r="54" spans="2:17" ht="14.25"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10"/>
      <c r="Q54" s="10"/>
    </row>
    <row r="55" spans="2:17" ht="14.25"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7"/>
      <c r="P55" s="10"/>
      <c r="Q55" s="10"/>
    </row>
    <row r="56" spans="2:17" ht="14.2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  <c r="P56" s="10"/>
      <c r="Q56" s="10"/>
    </row>
    <row r="57" spans="2:17" ht="14.25"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7"/>
      <c r="P57" s="10"/>
      <c r="Q57" s="10"/>
    </row>
    <row r="58" spans="2:17" ht="14.25"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7"/>
      <c r="P58" s="10"/>
      <c r="Q58" s="10"/>
    </row>
    <row r="59" spans="2:17" ht="14.25"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7"/>
      <c r="P59" s="10"/>
      <c r="Q59" s="10"/>
    </row>
    <row r="60" spans="2:17" ht="14.25"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7"/>
      <c r="P60" s="10"/>
      <c r="Q60" s="10"/>
    </row>
    <row r="61" spans="2:17" ht="14.25"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7"/>
      <c r="P61" s="10"/>
      <c r="Q61" s="10"/>
    </row>
    <row r="62" spans="2:17" ht="14.25"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7"/>
      <c r="P62" s="10"/>
      <c r="Q62" s="10"/>
    </row>
    <row r="63" spans="2:17" ht="14.25"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7"/>
      <c r="P63" s="10"/>
      <c r="Q63" s="10"/>
    </row>
    <row r="64" spans="2:17" ht="14.25"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7"/>
      <c r="P64" s="10"/>
      <c r="Q64" s="10"/>
    </row>
    <row r="65" spans="2:17" ht="14.2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  <c r="P65" s="10"/>
      <c r="Q65" s="10"/>
    </row>
    <row r="66" spans="2:17" ht="14.25"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7"/>
      <c r="P66" s="10"/>
      <c r="Q66" s="10"/>
    </row>
    <row r="67" spans="2:17" ht="14.25"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10"/>
      <c r="Q67" s="10"/>
    </row>
    <row r="68" spans="2:17" ht="14.25"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7"/>
      <c r="P68" s="10"/>
      <c r="Q68" s="10"/>
    </row>
    <row r="69" spans="2:17" ht="14.25"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7"/>
      <c r="P69" s="10"/>
      <c r="Q69" s="10"/>
    </row>
    <row r="70" spans="2:17" ht="14.25"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10"/>
      <c r="Q70" s="10"/>
    </row>
    <row r="71" spans="2:17" ht="14.25"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  <c r="P71" s="10"/>
      <c r="Q71" s="10"/>
    </row>
    <row r="72" spans="2:17" ht="14.25"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10"/>
      <c r="Q72" s="10"/>
    </row>
    <row r="73" spans="2:17" ht="14.25"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7"/>
      <c r="P73" s="10"/>
      <c r="Q73" s="10"/>
    </row>
    <row r="74" spans="2:17" ht="14.2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10"/>
      <c r="Q74" s="10"/>
    </row>
    <row r="75" spans="2:17" ht="14.25"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7"/>
      <c r="P75" s="10"/>
      <c r="Q75" s="10"/>
    </row>
    <row r="76" spans="2:17" ht="14.25"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  <c r="P76" s="10"/>
      <c r="Q76" s="10"/>
    </row>
    <row r="77" spans="2:17" ht="14.25"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7"/>
      <c r="P77" s="10"/>
      <c r="Q77" s="10"/>
    </row>
    <row r="78" spans="2:17" ht="14.25">
      <c r="B78" s="85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10"/>
      <c r="Q78" s="10"/>
    </row>
    <row r="79" spans="2:17" ht="14.25"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7"/>
      <c r="P79" s="10"/>
      <c r="Q79" s="10"/>
    </row>
    <row r="80" spans="2:17" ht="14.25"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10"/>
      <c r="Q80" s="10"/>
    </row>
    <row r="81" spans="2:17" ht="14.25"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10"/>
      <c r="Q81" s="10"/>
    </row>
    <row r="82" spans="2:17" ht="14.25"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10"/>
      <c r="Q82" s="10"/>
    </row>
    <row r="83" spans="2:17" ht="14.25"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10"/>
      <c r="Q83" s="10"/>
    </row>
    <row r="84" spans="2:17" ht="14.25">
      <c r="B84" s="85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10"/>
      <c r="Q84" s="10"/>
    </row>
    <row r="85" spans="2:17" ht="14.25"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7"/>
      <c r="P85" s="10"/>
      <c r="Q85" s="10"/>
    </row>
    <row r="86" spans="2:17" ht="14.25"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7"/>
      <c r="P86" s="10"/>
      <c r="Q86" s="10"/>
    </row>
    <row r="87" spans="2:17" ht="14.25"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7"/>
      <c r="P87" s="10"/>
      <c r="Q87" s="10"/>
    </row>
    <row r="88" spans="2:17" ht="14.25"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10"/>
      <c r="Q88" s="10"/>
    </row>
    <row r="89" spans="2:17" ht="14.25"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7"/>
      <c r="P89" s="10"/>
      <c r="Q89" s="10"/>
    </row>
    <row r="90" spans="2:17" ht="14.25">
      <c r="B90" s="8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7"/>
      <c r="P90" s="10"/>
      <c r="Q90" s="10"/>
    </row>
    <row r="91" spans="2:17" ht="14.25"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7"/>
      <c r="P91" s="10"/>
      <c r="Q91" s="10"/>
    </row>
    <row r="92" spans="2:17" ht="14.25"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7"/>
      <c r="P92" s="10"/>
      <c r="Q92" s="10"/>
    </row>
    <row r="93" spans="2:17" ht="14.25"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7"/>
      <c r="P93" s="10"/>
      <c r="Q93" s="10"/>
    </row>
    <row r="94" spans="2:17" ht="14.25"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7"/>
      <c r="P94" s="10"/>
      <c r="Q94" s="10"/>
    </row>
    <row r="95" spans="2:17" ht="14.25"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7"/>
      <c r="P95" s="10"/>
      <c r="Q95" s="10"/>
    </row>
    <row r="96" spans="2:17" ht="14.25"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7"/>
      <c r="P96" s="10"/>
      <c r="Q96" s="10"/>
    </row>
    <row r="97" spans="2:17" ht="14.25"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7"/>
      <c r="P97" s="10"/>
      <c r="Q97" s="10"/>
    </row>
    <row r="98" spans="2:17" ht="14.25"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10"/>
      <c r="Q98" s="10"/>
    </row>
    <row r="99" spans="2:17" ht="14.25"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7"/>
      <c r="P99" s="10"/>
      <c r="Q99" s="10"/>
    </row>
    <row r="100" spans="2:17" ht="14.25">
      <c r="B100" s="88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90"/>
      <c r="P100" s="10"/>
      <c r="Q100" s="10"/>
    </row>
    <row r="101" spans="16:17" ht="14.25">
      <c r="P101" s="10"/>
      <c r="Q101" s="10"/>
    </row>
    <row r="102" spans="16:17" ht="14.25">
      <c r="P102" s="10"/>
      <c r="Q102" s="10"/>
    </row>
    <row r="103" spans="16:17" ht="14.25">
      <c r="P103" s="10"/>
      <c r="Q103" s="10"/>
    </row>
    <row r="104" spans="16:17" ht="14.25">
      <c r="P104" s="10"/>
      <c r="Q104" s="10"/>
    </row>
    <row r="105" spans="16:17" ht="14.25">
      <c r="P105" s="10"/>
      <c r="Q105" s="10"/>
    </row>
    <row r="106" spans="16:17" ht="14.25">
      <c r="P106" s="10"/>
      <c r="Q106" s="10"/>
    </row>
    <row r="107" spans="16:17" ht="14.25">
      <c r="P107" s="10"/>
      <c r="Q107" s="10"/>
    </row>
    <row r="108" spans="16:17" ht="14.25">
      <c r="P108" s="10"/>
      <c r="Q108" s="10"/>
    </row>
    <row r="109" spans="16:17" ht="14.25">
      <c r="P109" s="10"/>
      <c r="Q109" s="10"/>
    </row>
    <row r="110" ht="14.25">
      <c r="P110" s="10"/>
    </row>
    <row r="111" ht="14.25">
      <c r="P111" s="10"/>
    </row>
    <row r="112" ht="14.25">
      <c r="P112" s="10"/>
    </row>
    <row r="113" ht="14.25">
      <c r="P113" s="10"/>
    </row>
    <row r="114" ht="14.25">
      <c r="P114" s="10"/>
    </row>
    <row r="115" ht="14.25">
      <c r="P115" s="10"/>
    </row>
    <row r="116" ht="14.25">
      <c r="P116" s="10"/>
    </row>
    <row r="117" ht="14.25">
      <c r="P117" s="10"/>
    </row>
    <row r="118" ht="14.25">
      <c r="P118" s="10"/>
    </row>
    <row r="119" ht="14.25">
      <c r="P119" s="10"/>
    </row>
    <row r="120" ht="14.25">
      <c r="P120" s="10"/>
    </row>
    <row r="121" ht="14.25">
      <c r="P121" s="10"/>
    </row>
    <row r="122" ht="14.25">
      <c r="P122" s="10"/>
    </row>
    <row r="123" ht="14.25">
      <c r="P123" s="10"/>
    </row>
    <row r="124" ht="14.25">
      <c r="P124" s="10"/>
    </row>
    <row r="125" ht="14.25">
      <c r="P125" s="10"/>
    </row>
    <row r="126" ht="14.25">
      <c r="P126" s="10"/>
    </row>
    <row r="127" ht="14.25">
      <c r="P127" s="10"/>
    </row>
    <row r="128" ht="14.25">
      <c r="P128" s="10"/>
    </row>
    <row r="129" ht="14.25">
      <c r="P129" s="10"/>
    </row>
    <row r="130" ht="14.25">
      <c r="P130" s="10"/>
    </row>
    <row r="131" ht="14.25">
      <c r="P131" s="10"/>
    </row>
    <row r="132" ht="14.25">
      <c r="P132" s="10"/>
    </row>
    <row r="133" ht="14.25">
      <c r="P133" s="10"/>
    </row>
    <row r="134" ht="14.25">
      <c r="P134" s="10"/>
    </row>
    <row r="135" ht="14.25">
      <c r="P135" s="10"/>
    </row>
    <row r="136" ht="14.25">
      <c r="P136" s="10"/>
    </row>
    <row r="137" ht="14.25">
      <c r="P137" s="10"/>
    </row>
    <row r="138" ht="14.25">
      <c r="P138" s="10"/>
    </row>
    <row r="139" ht="14.25">
      <c r="P139" s="10"/>
    </row>
    <row r="140" ht="14.25">
      <c r="P140" s="10"/>
    </row>
    <row r="141" ht="14.25">
      <c r="P141" s="10"/>
    </row>
    <row r="142" ht="14.25">
      <c r="P142" s="10"/>
    </row>
    <row r="143" ht="14.25">
      <c r="P143" s="10"/>
    </row>
    <row r="144" ht="14.25">
      <c r="P144" s="10"/>
    </row>
    <row r="145" ht="14.25">
      <c r="P145" s="10"/>
    </row>
    <row r="146" ht="14.25">
      <c r="P146" s="10"/>
    </row>
    <row r="147" ht="14.25">
      <c r="P147" s="10"/>
    </row>
    <row r="148" ht="14.25">
      <c r="P148" s="10"/>
    </row>
    <row r="149" ht="14.25">
      <c r="P149" s="10"/>
    </row>
    <row r="150" ht="14.25">
      <c r="P150" s="10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Węgrzyn</cp:lastModifiedBy>
  <cp:lastPrinted>2008-12-18T16:41:51Z</cp:lastPrinted>
  <dcterms:created xsi:type="dcterms:W3CDTF">2008-05-06T12:46:37Z</dcterms:created>
  <dcterms:modified xsi:type="dcterms:W3CDTF">2009-02-19T18:28:36Z</dcterms:modified>
  <cp:category/>
  <cp:version/>
  <cp:contentType/>
  <cp:contentStatus/>
</cp:coreProperties>
</file>